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omments16.xml" ContentType="application/vnd.openxmlformats-officedocument.spreadsheetml.comments+xml"/>
  <Override PartName="/xl/comments17.xml" ContentType="application/vnd.openxmlformats-officedocument.spreadsheetml.comments+xml"/>
  <Override PartName="/xl/comments18.xml" ContentType="application/vnd.openxmlformats-officedocument.spreadsheetml.comments+xml"/>
  <Override PartName="/xl/comments19.xml" ContentType="application/vnd.openxmlformats-officedocument.spreadsheetml.comments+xml"/>
  <Override PartName="/xl/comments20.xml" ContentType="application/vnd.openxmlformats-officedocument.spreadsheetml.comments+xml"/>
  <Override PartName="/xl/comments21.xml" ContentType="application/vnd.openxmlformats-officedocument.spreadsheetml.comments+xml"/>
  <Override PartName="/xl/comments22.xml" ContentType="application/vnd.openxmlformats-officedocument.spreadsheetml.comments+xml"/>
  <Override PartName="/xl/comments23.xml" ContentType="application/vnd.openxmlformats-officedocument.spreadsheetml.comments+xml"/>
  <Override PartName="/xl/comments24.xml" ContentType="application/vnd.openxmlformats-officedocument.spreadsheetml.comments+xml"/>
  <Override PartName="/xl/comments25.xml" ContentType="application/vnd.openxmlformats-officedocument.spreadsheetml.comments+xml"/>
  <Override PartName="/xl/comments26.xml" ContentType="application/vnd.openxmlformats-officedocument.spreadsheetml.comments+xml"/>
  <Override PartName="/xl/comments27.xml" ContentType="application/vnd.openxmlformats-officedocument.spreadsheetml.comments+xml"/>
  <Override PartName="/xl/comments28.xml" ContentType="application/vnd.openxmlformats-officedocument.spreadsheetml.comments+xml"/>
  <Override PartName="/xl/comments29.xml" ContentType="application/vnd.openxmlformats-officedocument.spreadsheetml.comments+xml"/>
  <Override PartName="/xl/comments30.xml" ContentType="application/vnd.openxmlformats-officedocument.spreadsheetml.comments+xml"/>
  <Override PartName="/xl/comments31.xml" ContentType="application/vnd.openxmlformats-officedocument.spreadsheetml.comments+xml"/>
  <Override PartName="/xl/comments32.xml" ContentType="application/vnd.openxmlformats-officedocument.spreadsheetml.comments+xml"/>
  <Override PartName="/xl/comments33.xml" ContentType="application/vnd.openxmlformats-officedocument.spreadsheetml.comments+xml"/>
  <Override PartName="/xl/comments34.xml" ContentType="application/vnd.openxmlformats-officedocument.spreadsheetml.comments+xml"/>
  <Override PartName="/xl/comments35.xml" ContentType="application/vnd.openxmlformats-officedocument.spreadsheetml.comments+xml"/>
  <Override PartName="/xl/comments36.xml" ContentType="application/vnd.openxmlformats-officedocument.spreadsheetml.comments+xml"/>
  <Override PartName="/xl/comments37.xml" ContentType="application/vnd.openxmlformats-officedocument.spreadsheetml.comments+xml"/>
  <Override PartName="/xl/comments38.xml" ContentType="application/vnd.openxmlformats-officedocument.spreadsheetml.comments+xml"/>
  <Override PartName="/xl/comments39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24226"/>
  <xr:revisionPtr revIDLastSave="0" documentId="13_ncr:1_{8222A5EC-7209-4BA3-84DB-AF083852E363}" xr6:coauthVersionLast="44" xr6:coauthVersionMax="44" xr10:uidLastSave="{00000000-0000-0000-0000-000000000000}"/>
  <bookViews>
    <workbookView xWindow="-120" yWindow="-120" windowWidth="29040" windowHeight="15840" tabRatio="904" xr2:uid="{00000000-000D-0000-FFFF-FFFF00000000}"/>
  </bookViews>
  <sheets>
    <sheet name="Overview" sheetId="29" r:id="rId1"/>
    <sheet name="Overview (Tele)" sheetId="2" state="hidden" r:id="rId2"/>
    <sheet name="0.25&quot; &amp; 6mm " sheetId="26" r:id="rId3"/>
    <sheet name="0.25&quot; &amp; 8mm  " sheetId="27" r:id="rId4"/>
    <sheet name="0.25&quot; &amp; 12mm " sheetId="28" r:id="rId5"/>
    <sheet name="0.33&quot; &amp; 6mm" sheetId="21" r:id="rId6"/>
    <sheet name="0.33&quot; &amp; 8mm " sheetId="22" r:id="rId7"/>
    <sheet name="0.33&quot; &amp; 12mm" sheetId="23" r:id="rId8"/>
    <sheet name="0.33&quot; &amp; 16mm" sheetId="24" r:id="rId9"/>
    <sheet name="0.33&quot; &amp; 25mm" sheetId="25" r:id="rId10"/>
    <sheet name="0.33&quot; &amp; 35mm" sheetId="30" r:id="rId11"/>
    <sheet name="0.33&quot; &amp; 50mm" sheetId="31" r:id="rId12"/>
    <sheet name="0.33&quot; &amp; 75mm" sheetId="32" r:id="rId13"/>
    <sheet name="0.33&quot; &amp; 100mm" sheetId="33" r:id="rId14"/>
    <sheet name="0.5&quot; &amp; 6mm" sheetId="4" r:id="rId15"/>
    <sheet name="0.5&quot; &amp; 8mm" sheetId="16" r:id="rId16"/>
    <sheet name="0.5&quot; &amp; 12mm" sheetId="17" r:id="rId17"/>
    <sheet name="0.5&quot; &amp; 16mm" sheetId="18" r:id="rId18"/>
    <sheet name="0.5&quot; &amp; 25mm " sheetId="19" r:id="rId19"/>
    <sheet name="0.5&quot; &amp; 35mm" sheetId="34" r:id="rId20"/>
    <sheet name="0.5&quot; &amp; 50mm" sheetId="10" r:id="rId21"/>
    <sheet name="0.5&quot; &amp; 75mm" sheetId="35" r:id="rId22"/>
    <sheet name="0.67&quot; &amp; 16mm" sheetId="11" r:id="rId23"/>
    <sheet name="0.67&quot; &amp; 25mm" sheetId="15" r:id="rId24"/>
    <sheet name="0.67&quot; &amp; 35mm" sheetId="36" r:id="rId25"/>
    <sheet name="0.67&quot; &amp; 50mm" sheetId="37" r:id="rId26"/>
    <sheet name="0.67&quot; &amp; 75mm" sheetId="38" r:id="rId27"/>
    <sheet name="1&quot; &amp; 12mm" sheetId="47" r:id="rId28"/>
    <sheet name="1&quot; &amp; 25mm" sheetId="20" r:id="rId29"/>
    <sheet name="1&quot; &amp; 35mm" sheetId="39" r:id="rId30"/>
    <sheet name="1&quot; &amp; 50mm" sheetId="40" r:id="rId31"/>
    <sheet name="1&quot; &amp; 75mm" sheetId="41" r:id="rId32"/>
    <sheet name="30mm &amp; 25mm" sheetId="45" r:id="rId33"/>
    <sheet name="30mm &amp; 35mm" sheetId="42" r:id="rId34"/>
    <sheet name="30mm &amp; 50mm" sheetId="43" r:id="rId35"/>
    <sheet name="30mm &amp; 75mm" sheetId="44" r:id="rId36"/>
    <sheet name="Optotune lens DB" sheetId="6" r:id="rId37"/>
    <sheet name="Entocentric lens DB" sheetId="9" r:id="rId38"/>
    <sheet name="Telecentric lens DB" sheetId="46" r:id="rId39"/>
    <sheet name="Old" sheetId="14" state="hidden" r:id="rId40"/>
    <sheet name="Lists" sheetId="8" state="hidden" r:id="rId41"/>
  </sheets>
  <externalReferences>
    <externalReference r:id="rId42"/>
  </externalReferences>
  <definedNames>
    <definedName name="_xlnm._FilterDatabase" localSheetId="19" hidden="1">'0.5" &amp; 35mm'!$B$4:$S$22</definedName>
    <definedName name="_xlnm._FilterDatabase" localSheetId="37" hidden="1">'Entocentric lens DB'!$B$4:$T$120</definedName>
    <definedName name="_xlnm._FilterDatabase" localSheetId="38" hidden="1">'Telecentric lens DB'!$B$4:$T$221</definedName>
    <definedName name="Filter">Lists!$C$5:$C$11</definedName>
    <definedName name="Formats">Lists!$B$5:$B$17</definedName>
    <definedName name="Mounts">Lists!$D$5:$D$10</definedName>
    <definedName name="Prices">Lists!$E$5:$E$12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4" i="31" l="1"/>
  <c r="M14" i="31"/>
  <c r="N14" i="31" s="1"/>
  <c r="O14" i="31" s="1"/>
  <c r="L14" i="31"/>
  <c r="J14" i="31"/>
  <c r="I14" i="31"/>
  <c r="H14" i="31"/>
  <c r="G14" i="31"/>
  <c r="F14" i="31"/>
  <c r="E14" i="31"/>
  <c r="D14" i="31"/>
  <c r="B14" i="31"/>
  <c r="Q13" i="31"/>
  <c r="M13" i="31"/>
  <c r="N13" i="31" s="1"/>
  <c r="O13" i="31" s="1"/>
  <c r="L13" i="31"/>
  <c r="I13" i="31"/>
  <c r="J13" i="31" s="1"/>
  <c r="H13" i="31"/>
  <c r="G13" i="31"/>
  <c r="F13" i="31"/>
  <c r="E13" i="31"/>
  <c r="D13" i="31"/>
  <c r="B13" i="31"/>
  <c r="Q12" i="31"/>
  <c r="L12" i="31"/>
  <c r="J12" i="31"/>
  <c r="H12" i="31"/>
  <c r="G12" i="31"/>
  <c r="F12" i="31"/>
  <c r="E12" i="31"/>
  <c r="D12" i="31"/>
  <c r="B12" i="31"/>
  <c r="Q11" i="31"/>
  <c r="L11" i="31"/>
  <c r="J11" i="31"/>
  <c r="I11" i="31"/>
  <c r="H11" i="31"/>
  <c r="G11" i="31"/>
  <c r="F11" i="31"/>
  <c r="E11" i="31"/>
  <c r="D11" i="31"/>
  <c r="B11" i="31"/>
  <c r="Q10" i="31"/>
  <c r="M10" i="31"/>
  <c r="N10" i="31" s="1"/>
  <c r="O10" i="31" s="1"/>
  <c r="L10" i="31"/>
  <c r="I10" i="31"/>
  <c r="J10" i="31" s="1"/>
  <c r="H10" i="31"/>
  <c r="G10" i="31"/>
  <c r="F10" i="31"/>
  <c r="E10" i="31"/>
  <c r="D10" i="31"/>
  <c r="B10" i="31"/>
  <c r="Q9" i="31"/>
  <c r="M9" i="31"/>
  <c r="N9" i="31" s="1"/>
  <c r="O9" i="31" s="1"/>
  <c r="L9" i="31"/>
  <c r="I9" i="31"/>
  <c r="J9" i="31" s="1"/>
  <c r="H9" i="31"/>
  <c r="G9" i="31"/>
  <c r="F9" i="31"/>
  <c r="E9" i="31"/>
  <c r="D9" i="31"/>
  <c r="B9" i="31"/>
  <c r="Q8" i="31"/>
  <c r="M8" i="31"/>
  <c r="L8" i="31"/>
  <c r="I8" i="31"/>
  <c r="N8" i="31" s="1"/>
  <c r="O8" i="31" s="1"/>
  <c r="H8" i="31"/>
  <c r="G8" i="31"/>
  <c r="F8" i="31"/>
  <c r="E8" i="31"/>
  <c r="D8" i="31"/>
  <c r="B8" i="31"/>
  <c r="Q7" i="31"/>
  <c r="M7" i="31"/>
  <c r="N7" i="31" s="1"/>
  <c r="O7" i="31" s="1"/>
  <c r="L7" i="31"/>
  <c r="J7" i="31"/>
  <c r="I7" i="31"/>
  <c r="H7" i="31"/>
  <c r="G7" i="31"/>
  <c r="F7" i="31"/>
  <c r="E7" i="31"/>
  <c r="D7" i="31"/>
  <c r="B7" i="31"/>
  <c r="Q6" i="31"/>
  <c r="N6" i="31"/>
  <c r="O6" i="31" s="1"/>
  <c r="M6" i="31"/>
  <c r="L6" i="31"/>
  <c r="I6" i="31"/>
  <c r="J6" i="31" s="1"/>
  <c r="H6" i="31"/>
  <c r="G6" i="31"/>
  <c r="F6" i="31"/>
  <c r="E6" i="31"/>
  <c r="D6" i="31"/>
  <c r="B6" i="31"/>
  <c r="Q12" i="18"/>
  <c r="M12" i="18"/>
  <c r="N12" i="18" s="1"/>
  <c r="O12" i="18" s="1"/>
  <c r="L12" i="18"/>
  <c r="I12" i="18"/>
  <c r="J12" i="18" s="1"/>
  <c r="H12" i="18"/>
  <c r="G12" i="18"/>
  <c r="F12" i="18"/>
  <c r="E12" i="18"/>
  <c r="D12" i="18"/>
  <c r="B12" i="18"/>
  <c r="Q13" i="24"/>
  <c r="M13" i="24"/>
  <c r="N13" i="24" s="1"/>
  <c r="O13" i="24" s="1"/>
  <c r="L13" i="24"/>
  <c r="J13" i="24"/>
  <c r="I13" i="24"/>
  <c r="H13" i="24"/>
  <c r="G13" i="24"/>
  <c r="F13" i="24"/>
  <c r="E13" i="24"/>
  <c r="D13" i="24"/>
  <c r="B13" i="24"/>
  <c r="Q7" i="4"/>
  <c r="M7" i="4"/>
  <c r="N7" i="4" s="1"/>
  <c r="O7" i="4" s="1"/>
  <c r="L7" i="4"/>
  <c r="I7" i="4"/>
  <c r="J7" i="4" s="1"/>
  <c r="H7" i="4"/>
  <c r="G7" i="4"/>
  <c r="F7" i="4"/>
  <c r="E7" i="4"/>
  <c r="D7" i="4"/>
  <c r="B7" i="4"/>
  <c r="Q7" i="26"/>
  <c r="M7" i="26"/>
  <c r="N7" i="26" s="1"/>
  <c r="O7" i="26" s="1"/>
  <c r="L7" i="26"/>
  <c r="I7" i="26"/>
  <c r="J7" i="26" s="1"/>
  <c r="H7" i="26"/>
  <c r="G7" i="26"/>
  <c r="F7" i="26"/>
  <c r="E7" i="26"/>
  <c r="D7" i="26"/>
  <c r="B7" i="26"/>
  <c r="Q9" i="21"/>
  <c r="M9" i="21"/>
  <c r="N9" i="21" s="1"/>
  <c r="O9" i="21" s="1"/>
  <c r="L9" i="21"/>
  <c r="J9" i="21"/>
  <c r="I9" i="21"/>
  <c r="H9" i="21"/>
  <c r="G9" i="21"/>
  <c r="F9" i="21"/>
  <c r="E9" i="21"/>
  <c r="D9" i="21"/>
  <c r="B9" i="21"/>
  <c r="J8" i="31" l="1"/>
  <c r="Q8" i="44"/>
  <c r="L8" i="44"/>
  <c r="I8" i="44"/>
  <c r="J8" i="44" s="1"/>
  <c r="H8" i="44"/>
  <c r="G8" i="44"/>
  <c r="F8" i="44"/>
  <c r="E8" i="44"/>
  <c r="D8" i="44"/>
  <c r="B8" i="44"/>
  <c r="Q7" i="44"/>
  <c r="L7" i="44"/>
  <c r="I7" i="44"/>
  <c r="J7" i="44" s="1"/>
  <c r="H7" i="44"/>
  <c r="G7" i="44"/>
  <c r="F7" i="44"/>
  <c r="E7" i="44"/>
  <c r="D7" i="44"/>
  <c r="B7" i="44"/>
  <c r="Q6" i="44"/>
  <c r="L6" i="44"/>
  <c r="I6" i="44"/>
  <c r="J6" i="44" s="1"/>
  <c r="H6" i="44"/>
  <c r="G6" i="44"/>
  <c r="F6" i="44"/>
  <c r="E6" i="44"/>
  <c r="D6" i="44"/>
  <c r="B6" i="44"/>
  <c r="Q12" i="17" l="1"/>
  <c r="M12" i="17"/>
  <c r="L12" i="17"/>
  <c r="I12" i="17"/>
  <c r="J12" i="17" s="1"/>
  <c r="H12" i="17"/>
  <c r="G12" i="17"/>
  <c r="F12" i="17"/>
  <c r="E12" i="17"/>
  <c r="D12" i="17"/>
  <c r="B12" i="17"/>
  <c r="N12" i="17" l="1"/>
  <c r="O12" i="17" s="1"/>
  <c r="Q20" i="47"/>
  <c r="O20" i="47"/>
  <c r="N20" i="47"/>
  <c r="M20" i="47"/>
  <c r="L20" i="47"/>
  <c r="I20" i="47"/>
  <c r="J20" i="47" s="1"/>
  <c r="H20" i="47"/>
  <c r="G20" i="47"/>
  <c r="F20" i="47"/>
  <c r="E20" i="47"/>
  <c r="D20" i="47"/>
  <c r="B20" i="47"/>
  <c r="Q19" i="47"/>
  <c r="O19" i="47"/>
  <c r="N19" i="47"/>
  <c r="M19" i="47"/>
  <c r="L19" i="47"/>
  <c r="I19" i="47"/>
  <c r="J19" i="47" s="1"/>
  <c r="H19" i="47"/>
  <c r="G19" i="47"/>
  <c r="F19" i="47"/>
  <c r="E19" i="47"/>
  <c r="D19" i="47"/>
  <c r="B19" i="47"/>
  <c r="Q18" i="47"/>
  <c r="O18" i="47"/>
  <c r="N18" i="47"/>
  <c r="M18" i="47"/>
  <c r="L18" i="47"/>
  <c r="I18" i="47"/>
  <c r="J18" i="47" s="1"/>
  <c r="H18" i="47"/>
  <c r="G18" i="47"/>
  <c r="F18" i="47"/>
  <c r="E18" i="47"/>
  <c r="D18" i="47"/>
  <c r="B18" i="47"/>
  <c r="M17" i="47"/>
  <c r="M16" i="47"/>
  <c r="M15" i="47"/>
  <c r="M14" i="47"/>
  <c r="M13" i="47"/>
  <c r="M12" i="47"/>
  <c r="O11" i="47"/>
  <c r="N11" i="47"/>
  <c r="M11" i="47"/>
  <c r="L11" i="47"/>
  <c r="I11" i="47"/>
  <c r="J11" i="47" s="1"/>
  <c r="H11" i="47"/>
  <c r="G11" i="47"/>
  <c r="F11" i="47"/>
  <c r="E11" i="47"/>
  <c r="D11" i="47"/>
  <c r="B11" i="47"/>
  <c r="Q10" i="47"/>
  <c r="O10" i="47"/>
  <c r="N10" i="47"/>
  <c r="M10" i="47"/>
  <c r="L10" i="47"/>
  <c r="I10" i="47"/>
  <c r="J10" i="47" s="1"/>
  <c r="H10" i="47"/>
  <c r="G10" i="47"/>
  <c r="F10" i="47"/>
  <c r="E10" i="47"/>
  <c r="D10" i="47"/>
  <c r="B10" i="47"/>
  <c r="Q9" i="47"/>
  <c r="O9" i="47"/>
  <c r="N9" i="47"/>
  <c r="M9" i="47"/>
  <c r="L9" i="47"/>
  <c r="I9" i="47"/>
  <c r="J9" i="47" s="1"/>
  <c r="H9" i="47"/>
  <c r="G9" i="47"/>
  <c r="F9" i="47"/>
  <c r="E9" i="47"/>
  <c r="D9" i="47"/>
  <c r="B9" i="47"/>
  <c r="Q8" i="47"/>
  <c r="O8" i="47"/>
  <c r="N8" i="47"/>
  <c r="M8" i="47"/>
  <c r="L8" i="47"/>
  <c r="I8" i="47"/>
  <c r="J8" i="47" s="1"/>
  <c r="H8" i="47"/>
  <c r="G8" i="47"/>
  <c r="F8" i="47"/>
  <c r="E8" i="47"/>
  <c r="D8" i="47"/>
  <c r="B8" i="47"/>
  <c r="Q7" i="47"/>
  <c r="O7" i="47"/>
  <c r="N7" i="47"/>
  <c r="M7" i="47"/>
  <c r="L7" i="47"/>
  <c r="I7" i="47"/>
  <c r="J7" i="47" s="1"/>
  <c r="H7" i="47"/>
  <c r="G7" i="47"/>
  <c r="F7" i="47"/>
  <c r="E7" i="47"/>
  <c r="D7" i="47"/>
  <c r="B7" i="47"/>
  <c r="Q6" i="47"/>
  <c r="N6" i="47"/>
  <c r="O6" i="47" s="1"/>
  <c r="M6" i="47"/>
  <c r="L6" i="47"/>
  <c r="I6" i="47"/>
  <c r="J6" i="47" s="1"/>
  <c r="H6" i="47"/>
  <c r="G6" i="47"/>
  <c r="F6" i="47"/>
  <c r="E6" i="47"/>
  <c r="D6" i="47"/>
  <c r="B6" i="47"/>
  <c r="Q5" i="47"/>
  <c r="M5" i="47"/>
  <c r="L5" i="47"/>
  <c r="I5" i="47"/>
  <c r="J5" i="47" s="1"/>
  <c r="H5" i="47"/>
  <c r="F5" i="47"/>
  <c r="E5" i="47"/>
  <c r="D5" i="47"/>
  <c r="B5" i="47"/>
  <c r="N5" i="47" l="1"/>
  <c r="O5" i="47" s="1"/>
  <c r="M7" i="27"/>
  <c r="I7" i="27"/>
  <c r="J7" i="27" s="1"/>
  <c r="H7" i="27"/>
  <c r="G7" i="27"/>
  <c r="F7" i="27"/>
  <c r="E7" i="27"/>
  <c r="D7" i="27"/>
  <c r="B7" i="27"/>
  <c r="M6" i="22"/>
  <c r="I6" i="22"/>
  <c r="J6" i="22" s="1"/>
  <c r="H6" i="22"/>
  <c r="G6" i="22"/>
  <c r="F6" i="22"/>
  <c r="E6" i="22"/>
  <c r="D6" i="22"/>
  <c r="B6" i="22"/>
  <c r="D8" i="16"/>
  <c r="E8" i="16"/>
  <c r="F8" i="16"/>
  <c r="G8" i="16"/>
  <c r="H8" i="16"/>
  <c r="I8" i="16"/>
  <c r="J8" i="16" s="1"/>
  <c r="M8" i="16"/>
  <c r="B8" i="16"/>
  <c r="N8" i="16" l="1"/>
  <c r="O8" i="16" s="1"/>
  <c r="N6" i="22"/>
  <c r="O6" i="22" s="1"/>
  <c r="N7" i="27"/>
  <c r="O7" i="27" s="1"/>
  <c r="Q8" i="35"/>
  <c r="Q5" i="34" l="1"/>
  <c r="M5" i="34"/>
  <c r="L5" i="34"/>
  <c r="I5" i="34"/>
  <c r="J5" i="34" s="1"/>
  <c r="H5" i="34"/>
  <c r="G5" i="34"/>
  <c r="F5" i="34"/>
  <c r="E5" i="34"/>
  <c r="D5" i="34"/>
  <c r="B5" i="34"/>
  <c r="Q5" i="36"/>
  <c r="M5" i="36"/>
  <c r="L5" i="36"/>
  <c r="I5" i="36"/>
  <c r="J5" i="36" s="1"/>
  <c r="H5" i="36"/>
  <c r="G5" i="36"/>
  <c r="F5" i="36"/>
  <c r="E5" i="36"/>
  <c r="D5" i="36"/>
  <c r="B5" i="36"/>
  <c r="M5" i="39"/>
  <c r="B5" i="39"/>
  <c r="D5" i="39"/>
  <c r="E5" i="39"/>
  <c r="F5" i="39"/>
  <c r="G5" i="39"/>
  <c r="H5" i="39"/>
  <c r="I5" i="39"/>
  <c r="J5" i="39" s="1"/>
  <c r="L5" i="39"/>
  <c r="Q5" i="39"/>
  <c r="B7" i="39"/>
  <c r="D7" i="39"/>
  <c r="E7" i="39"/>
  <c r="F7" i="39"/>
  <c r="G7" i="39"/>
  <c r="H7" i="39"/>
  <c r="I7" i="39"/>
  <c r="J7" i="39" s="1"/>
  <c r="L7" i="39"/>
  <c r="M7" i="39"/>
  <c r="Q7" i="39"/>
  <c r="B8" i="39"/>
  <c r="D8" i="39"/>
  <c r="E8" i="39"/>
  <c r="F8" i="39"/>
  <c r="G8" i="39"/>
  <c r="H8" i="39"/>
  <c r="I8" i="39"/>
  <c r="J8" i="39" s="1"/>
  <c r="L8" i="39"/>
  <c r="M8" i="39"/>
  <c r="Q8" i="39"/>
  <c r="B9" i="39"/>
  <c r="D9" i="39"/>
  <c r="E9" i="39"/>
  <c r="F9" i="39"/>
  <c r="G9" i="39"/>
  <c r="H9" i="39"/>
  <c r="J9" i="39"/>
  <c r="L9" i="39"/>
  <c r="Q9" i="39"/>
  <c r="B10" i="39"/>
  <c r="D10" i="39"/>
  <c r="E10" i="39"/>
  <c r="F10" i="39"/>
  <c r="G10" i="39"/>
  <c r="H10" i="39"/>
  <c r="I10" i="39"/>
  <c r="J10" i="39" s="1"/>
  <c r="L10" i="39"/>
  <c r="Q10" i="39"/>
  <c r="B11" i="39"/>
  <c r="D11" i="39"/>
  <c r="E11" i="39"/>
  <c r="F11" i="39"/>
  <c r="G11" i="39"/>
  <c r="H11" i="39"/>
  <c r="I11" i="39"/>
  <c r="J11" i="39" s="1"/>
  <c r="L11" i="39"/>
  <c r="Q11" i="39"/>
  <c r="Q23" i="37"/>
  <c r="L23" i="37"/>
  <c r="J23" i="37"/>
  <c r="H23" i="37"/>
  <c r="G23" i="37"/>
  <c r="F23" i="37"/>
  <c r="E23" i="37"/>
  <c r="D23" i="37"/>
  <c r="B23" i="37"/>
  <c r="Q11" i="37"/>
  <c r="M11" i="37"/>
  <c r="L11" i="37"/>
  <c r="I11" i="37"/>
  <c r="H11" i="37"/>
  <c r="G11" i="37"/>
  <c r="F11" i="37"/>
  <c r="E11" i="37"/>
  <c r="D11" i="37"/>
  <c r="B11" i="37"/>
  <c r="Q5" i="37"/>
  <c r="M5" i="37"/>
  <c r="L5" i="37"/>
  <c r="I5" i="37"/>
  <c r="H5" i="37"/>
  <c r="G5" i="37"/>
  <c r="F5" i="37"/>
  <c r="E5" i="37"/>
  <c r="D5" i="37"/>
  <c r="B5" i="37"/>
  <c r="Q9" i="38"/>
  <c r="Q8" i="38"/>
  <c r="Q7" i="38"/>
  <c r="Q6" i="38"/>
  <c r="Q5" i="38"/>
  <c r="Q6" i="39"/>
  <c r="Q5" i="40"/>
  <c r="Q10" i="40"/>
  <c r="Q9" i="40"/>
  <c r="Q8" i="40"/>
  <c r="Q7" i="40"/>
  <c r="Q5" i="41"/>
  <c r="Q5" i="42"/>
  <c r="Q5" i="44"/>
  <c r="Q5" i="43"/>
  <c r="Q6" i="43"/>
  <c r="N5" i="37" l="1"/>
  <c r="O5" i="37" s="1"/>
  <c r="N5" i="36"/>
  <c r="O5" i="36" s="1"/>
  <c r="N5" i="34"/>
  <c r="O5" i="34" s="1"/>
  <c r="N5" i="39"/>
  <c r="O5" i="39" s="1"/>
  <c r="N7" i="39"/>
  <c r="O7" i="39" s="1"/>
  <c r="N8" i="39"/>
  <c r="O8" i="39" s="1"/>
  <c r="N11" i="37"/>
  <c r="O11" i="37" s="1"/>
  <c r="J11" i="37"/>
  <c r="J5" i="37"/>
  <c r="H6" i="20"/>
  <c r="L5" i="42"/>
  <c r="I5" i="42"/>
  <c r="J5" i="42" s="1"/>
  <c r="H5" i="42"/>
  <c r="G5" i="42"/>
  <c r="F5" i="42"/>
  <c r="E5" i="42"/>
  <c r="D5" i="42"/>
  <c r="B5" i="42"/>
  <c r="N221" i="46" l="1"/>
  <c r="N220" i="46"/>
  <c r="N219" i="46"/>
  <c r="N218" i="46"/>
  <c r="N217" i="46"/>
  <c r="N216" i="46"/>
  <c r="N215" i="46"/>
  <c r="N214" i="46"/>
  <c r="N213" i="46"/>
  <c r="N212" i="46"/>
  <c r="N211" i="46"/>
  <c r="N210" i="46"/>
  <c r="N209" i="46"/>
  <c r="N208" i="46"/>
  <c r="N207" i="46"/>
  <c r="N206" i="46"/>
  <c r="N205" i="46"/>
  <c r="N204" i="46"/>
  <c r="N203" i="46"/>
  <c r="N202" i="46"/>
  <c r="M9" i="38"/>
  <c r="H5" i="29" l="1"/>
  <c r="I13" i="10" l="1"/>
  <c r="I12" i="10"/>
  <c r="M7" i="35" l="1"/>
  <c r="J8" i="35"/>
  <c r="L8" i="35"/>
  <c r="H8" i="35"/>
  <c r="G8" i="35"/>
  <c r="F8" i="35"/>
  <c r="E8" i="35"/>
  <c r="D8" i="35"/>
  <c r="B8" i="35"/>
  <c r="M6" i="39" l="1"/>
  <c r="M13" i="34" l="1"/>
  <c r="M12" i="34"/>
  <c r="M11" i="34"/>
  <c r="M10" i="34"/>
  <c r="M9" i="34"/>
  <c r="M8" i="34"/>
  <c r="M7" i="34"/>
  <c r="M6" i="34"/>
  <c r="D19" i="34"/>
  <c r="E19" i="34"/>
  <c r="F19" i="34"/>
  <c r="G19" i="34"/>
  <c r="H19" i="34"/>
  <c r="J19" i="34"/>
  <c r="L19" i="34"/>
  <c r="D20" i="34"/>
  <c r="E20" i="34"/>
  <c r="F20" i="34"/>
  <c r="G20" i="34"/>
  <c r="H20" i="34"/>
  <c r="J20" i="34"/>
  <c r="L20" i="34"/>
  <c r="B19" i="34"/>
  <c r="D14" i="34"/>
  <c r="E14" i="34"/>
  <c r="F14" i="34"/>
  <c r="G14" i="34"/>
  <c r="H14" i="34"/>
  <c r="J14" i="34"/>
  <c r="L14" i="34"/>
  <c r="D15" i="34"/>
  <c r="E15" i="34"/>
  <c r="F15" i="34"/>
  <c r="G15" i="34"/>
  <c r="H15" i="34"/>
  <c r="J15" i="34"/>
  <c r="L15" i="34"/>
  <c r="D16" i="34"/>
  <c r="E16" i="34"/>
  <c r="F16" i="34"/>
  <c r="G16" i="34"/>
  <c r="H16" i="34"/>
  <c r="J16" i="34"/>
  <c r="L16" i="34"/>
  <c r="B14" i="34"/>
  <c r="B15" i="34"/>
  <c r="B16" i="34"/>
  <c r="Q22" i="37"/>
  <c r="L22" i="37"/>
  <c r="J22" i="37"/>
  <c r="H22" i="37"/>
  <c r="G22" i="37"/>
  <c r="F22" i="37"/>
  <c r="E22" i="37"/>
  <c r="D22" i="37"/>
  <c r="B22" i="37"/>
  <c r="Q27" i="10"/>
  <c r="L27" i="10"/>
  <c r="J27" i="10"/>
  <c r="H27" i="10"/>
  <c r="G27" i="10"/>
  <c r="F27" i="10"/>
  <c r="E27" i="10"/>
  <c r="D27" i="10"/>
  <c r="B27" i="10"/>
  <c r="Q26" i="10"/>
  <c r="L26" i="10"/>
  <c r="J26" i="10"/>
  <c r="H26" i="10"/>
  <c r="G26" i="10"/>
  <c r="F26" i="10"/>
  <c r="E26" i="10"/>
  <c r="D26" i="10"/>
  <c r="B26" i="10"/>
  <c r="Q25" i="10"/>
  <c r="L25" i="10"/>
  <c r="J25" i="10"/>
  <c r="H25" i="10"/>
  <c r="G25" i="10"/>
  <c r="F25" i="10"/>
  <c r="E25" i="10"/>
  <c r="D25" i="10"/>
  <c r="B25" i="10"/>
  <c r="Q23" i="10"/>
  <c r="L23" i="10"/>
  <c r="J23" i="10"/>
  <c r="H23" i="10"/>
  <c r="G23" i="10"/>
  <c r="F23" i="10"/>
  <c r="E23" i="10"/>
  <c r="D23" i="10"/>
  <c r="B23" i="10"/>
  <c r="Q19" i="10"/>
  <c r="L19" i="10"/>
  <c r="J19" i="10"/>
  <c r="H19" i="10"/>
  <c r="G19" i="10"/>
  <c r="F19" i="10"/>
  <c r="E19" i="10"/>
  <c r="D19" i="10"/>
  <c r="B19" i="10"/>
  <c r="Q10" i="37"/>
  <c r="M10" i="37"/>
  <c r="L10" i="37"/>
  <c r="I10" i="37"/>
  <c r="J10" i="37" s="1"/>
  <c r="H10" i="37"/>
  <c r="G10" i="37"/>
  <c r="F10" i="37"/>
  <c r="E10" i="37"/>
  <c r="D10" i="37"/>
  <c r="B10" i="37"/>
  <c r="M11" i="10"/>
  <c r="M12" i="10"/>
  <c r="N12" i="10" s="1"/>
  <c r="O12" i="10" s="1"/>
  <c r="M13" i="10"/>
  <c r="N13" i="10" s="1"/>
  <c r="O13" i="10" s="1"/>
  <c r="Q15" i="10"/>
  <c r="L15" i="10"/>
  <c r="J15" i="10"/>
  <c r="H15" i="10"/>
  <c r="G15" i="10"/>
  <c r="F15" i="10"/>
  <c r="E15" i="10"/>
  <c r="D15" i="10"/>
  <c r="B15" i="10"/>
  <c r="Q14" i="10"/>
  <c r="L14" i="10"/>
  <c r="J14" i="10"/>
  <c r="H14" i="10"/>
  <c r="G14" i="10"/>
  <c r="F14" i="10"/>
  <c r="E14" i="10"/>
  <c r="D14" i="10"/>
  <c r="B14" i="10"/>
  <c r="Q13" i="10"/>
  <c r="L13" i="10"/>
  <c r="J13" i="10"/>
  <c r="H13" i="10"/>
  <c r="G13" i="10"/>
  <c r="F13" i="10"/>
  <c r="E13" i="10"/>
  <c r="D13" i="10"/>
  <c r="B13" i="10"/>
  <c r="Q12" i="10"/>
  <c r="L12" i="10"/>
  <c r="J12" i="10"/>
  <c r="H12" i="10"/>
  <c r="G12" i="10"/>
  <c r="F12" i="10"/>
  <c r="E12" i="10"/>
  <c r="D12" i="10"/>
  <c r="B12" i="10"/>
  <c r="B16" i="10"/>
  <c r="D16" i="10"/>
  <c r="E16" i="10"/>
  <c r="F16" i="10"/>
  <c r="G16" i="10"/>
  <c r="H16" i="10"/>
  <c r="I16" i="10"/>
  <c r="J16" i="10" s="1"/>
  <c r="Q16" i="10"/>
  <c r="Q5" i="10"/>
  <c r="M5" i="10"/>
  <c r="L5" i="10"/>
  <c r="I5" i="10"/>
  <c r="J5" i="10" s="1"/>
  <c r="H5" i="10"/>
  <c r="G5" i="10"/>
  <c r="F5" i="10"/>
  <c r="E5" i="10"/>
  <c r="D5" i="10"/>
  <c r="B5" i="10"/>
  <c r="Q8" i="30"/>
  <c r="L8" i="30"/>
  <c r="J8" i="30"/>
  <c r="H8" i="30"/>
  <c r="G8" i="30"/>
  <c r="F8" i="30"/>
  <c r="E8" i="30"/>
  <c r="D8" i="30"/>
  <c r="B8" i="30"/>
  <c r="N10" i="37" l="1"/>
  <c r="O10" i="37" s="1"/>
  <c r="N5" i="10"/>
  <c r="O5" i="10" s="1"/>
  <c r="O20" i="17"/>
  <c r="Q12" i="23"/>
  <c r="J18" i="37"/>
  <c r="Q27" i="37"/>
  <c r="L27" i="37"/>
  <c r="J27" i="37"/>
  <c r="H27" i="37"/>
  <c r="G27" i="37"/>
  <c r="F27" i="37"/>
  <c r="E27" i="37"/>
  <c r="D27" i="37"/>
  <c r="B27" i="37"/>
  <c r="Q26" i="37"/>
  <c r="L26" i="37"/>
  <c r="J26" i="37"/>
  <c r="H26" i="37"/>
  <c r="G26" i="37"/>
  <c r="F26" i="37"/>
  <c r="E26" i="37"/>
  <c r="D26" i="37"/>
  <c r="B26" i="37"/>
  <c r="Q25" i="37"/>
  <c r="L25" i="37"/>
  <c r="J25" i="37"/>
  <c r="H25" i="37"/>
  <c r="G25" i="37"/>
  <c r="F25" i="37"/>
  <c r="E25" i="37"/>
  <c r="D25" i="37"/>
  <c r="B25" i="37"/>
  <c r="Q24" i="37"/>
  <c r="L24" i="37"/>
  <c r="J24" i="37"/>
  <c r="H24" i="37"/>
  <c r="G24" i="37"/>
  <c r="F24" i="37"/>
  <c r="E24" i="37"/>
  <c r="D24" i="37"/>
  <c r="B24" i="37"/>
  <c r="L21" i="37"/>
  <c r="J21" i="37"/>
  <c r="H21" i="37"/>
  <c r="G21" i="37"/>
  <c r="F21" i="37"/>
  <c r="E21" i="37"/>
  <c r="D21" i="37"/>
  <c r="B21" i="37"/>
  <c r="L20" i="37"/>
  <c r="J20" i="37"/>
  <c r="H20" i="37"/>
  <c r="G20" i="37"/>
  <c r="F20" i="37"/>
  <c r="E20" i="37"/>
  <c r="D20" i="37"/>
  <c r="B20" i="37"/>
  <c r="Q19" i="37"/>
  <c r="L19" i="37"/>
  <c r="J19" i="37"/>
  <c r="H19" i="37"/>
  <c r="G19" i="37"/>
  <c r="F19" i="37"/>
  <c r="E19" i="37"/>
  <c r="D19" i="37"/>
  <c r="B19" i="37"/>
  <c r="Q18" i="37"/>
  <c r="L18" i="37"/>
  <c r="H18" i="37"/>
  <c r="G18" i="37"/>
  <c r="F18" i="37"/>
  <c r="E18" i="37"/>
  <c r="D18" i="37"/>
  <c r="B18" i="37"/>
  <c r="Q17" i="37"/>
  <c r="L17" i="37"/>
  <c r="I17" i="37"/>
  <c r="J17" i="37" s="1"/>
  <c r="H17" i="37"/>
  <c r="G17" i="37"/>
  <c r="F17" i="37"/>
  <c r="E17" i="37"/>
  <c r="D17" i="37"/>
  <c r="B17" i="37"/>
  <c r="Q16" i="37"/>
  <c r="L16" i="37"/>
  <c r="I16" i="37"/>
  <c r="J16" i="37" s="1"/>
  <c r="H16" i="37"/>
  <c r="G16" i="37"/>
  <c r="F16" i="37"/>
  <c r="E16" i="37"/>
  <c r="D16" i="37"/>
  <c r="B16" i="37"/>
  <c r="J16" i="36"/>
  <c r="J15" i="36"/>
  <c r="I14" i="36"/>
  <c r="J14" i="36" s="1"/>
  <c r="Q22" i="36"/>
  <c r="L22" i="36"/>
  <c r="J22" i="36"/>
  <c r="H22" i="36"/>
  <c r="G22" i="36"/>
  <c r="F22" i="36"/>
  <c r="E22" i="36"/>
  <c r="D22" i="36"/>
  <c r="B22" i="36"/>
  <c r="Q21" i="36"/>
  <c r="L21" i="36"/>
  <c r="J21" i="36"/>
  <c r="H21" i="36"/>
  <c r="G21" i="36"/>
  <c r="F21" i="36"/>
  <c r="E21" i="36"/>
  <c r="D21" i="36"/>
  <c r="B21" i="36"/>
  <c r="Q20" i="36"/>
  <c r="L20" i="36"/>
  <c r="J20" i="36"/>
  <c r="H20" i="36"/>
  <c r="G20" i="36"/>
  <c r="F20" i="36"/>
  <c r="E20" i="36"/>
  <c r="D20" i="36"/>
  <c r="B20" i="36"/>
  <c r="Q19" i="36"/>
  <c r="L19" i="36"/>
  <c r="J19" i="36"/>
  <c r="H19" i="36"/>
  <c r="G19" i="36"/>
  <c r="F19" i="36"/>
  <c r="E19" i="36"/>
  <c r="D19" i="36"/>
  <c r="B19" i="36"/>
  <c r="Q18" i="36"/>
  <c r="L18" i="36"/>
  <c r="J18" i="36"/>
  <c r="H18" i="36"/>
  <c r="G18" i="36"/>
  <c r="F18" i="36"/>
  <c r="E18" i="36"/>
  <c r="D18" i="36"/>
  <c r="B18" i="36"/>
  <c r="L17" i="36"/>
  <c r="H17" i="36"/>
  <c r="G17" i="36"/>
  <c r="F17" i="36"/>
  <c r="E17" i="36"/>
  <c r="D17" i="36"/>
  <c r="B17" i="36"/>
  <c r="L16" i="36"/>
  <c r="H16" i="36"/>
  <c r="G16" i="36"/>
  <c r="F16" i="36"/>
  <c r="E16" i="36"/>
  <c r="D16" i="36"/>
  <c r="B16" i="36"/>
  <c r="Q15" i="36"/>
  <c r="L15" i="36"/>
  <c r="H15" i="36"/>
  <c r="G15" i="36"/>
  <c r="F15" i="36"/>
  <c r="E15" i="36"/>
  <c r="D15" i="36"/>
  <c r="B15" i="36"/>
  <c r="Q14" i="36"/>
  <c r="L14" i="36"/>
  <c r="H14" i="36"/>
  <c r="G14" i="36"/>
  <c r="F14" i="36"/>
  <c r="E14" i="36"/>
  <c r="D14" i="36"/>
  <c r="B14" i="36"/>
  <c r="I6" i="36"/>
  <c r="J17" i="36" l="1"/>
  <c r="Q21" i="34" l="1"/>
  <c r="Q20" i="34"/>
  <c r="Q18" i="34"/>
  <c r="Q17" i="34"/>
  <c r="Q13" i="34"/>
  <c r="Q12" i="34"/>
  <c r="Q11" i="34"/>
  <c r="Q10" i="34"/>
  <c r="Q9" i="34"/>
  <c r="Q6" i="34"/>
  <c r="Q19" i="19"/>
  <c r="Q18" i="19"/>
  <c r="Q17" i="19"/>
  <c r="Q16" i="19"/>
  <c r="Q15" i="19"/>
  <c r="Q14" i="19"/>
  <c r="Q13" i="19"/>
  <c r="Q12" i="19"/>
  <c r="Q11" i="19"/>
  <c r="Q10" i="19"/>
  <c r="Q9" i="19"/>
  <c r="Q8" i="19"/>
  <c r="Q7" i="19"/>
  <c r="Q19" i="18"/>
  <c r="Q18" i="18"/>
  <c r="Q17" i="18"/>
  <c r="Q16" i="18"/>
  <c r="Q15" i="18"/>
  <c r="Q14" i="18"/>
  <c r="Q13" i="18"/>
  <c r="Q11" i="18"/>
  <c r="Q10" i="18"/>
  <c r="Q9" i="18"/>
  <c r="Q8" i="18"/>
  <c r="Q7" i="18"/>
  <c r="Q20" i="17"/>
  <c r="Q19" i="17"/>
  <c r="Q18" i="17"/>
  <c r="Q17" i="17"/>
  <c r="Q16" i="17"/>
  <c r="Q15" i="17"/>
  <c r="Q14" i="17"/>
  <c r="Q13" i="17"/>
  <c r="Q11" i="17"/>
  <c r="Q10" i="17"/>
  <c r="Q9" i="17"/>
  <c r="Q8" i="17"/>
  <c r="Q7" i="17"/>
  <c r="Q19" i="16"/>
  <c r="Q18" i="16"/>
  <c r="Q17" i="16"/>
  <c r="Q16" i="16"/>
  <c r="Q15" i="16"/>
  <c r="Q14" i="16"/>
  <c r="Q13" i="16"/>
  <c r="Q12" i="16"/>
  <c r="Q11" i="16"/>
  <c r="Q10" i="16"/>
  <c r="Q9" i="16"/>
  <c r="Q6" i="16"/>
  <c r="Q5" i="16"/>
  <c r="Q19" i="4"/>
  <c r="Q18" i="4"/>
  <c r="Q17" i="4"/>
  <c r="Q16" i="4"/>
  <c r="Q15" i="4"/>
  <c r="Q14" i="4"/>
  <c r="Q13" i="4"/>
  <c r="Q12" i="4"/>
  <c r="Q11" i="4"/>
  <c r="Q10" i="4"/>
  <c r="Q9" i="4"/>
  <c r="Q8" i="4"/>
  <c r="Q6" i="4"/>
  <c r="Q5" i="4"/>
  <c r="Q19" i="33"/>
  <c r="Q18" i="33"/>
  <c r="Q17" i="33"/>
  <c r="Q16" i="33"/>
  <c r="Q15" i="33"/>
  <c r="Q14" i="33"/>
  <c r="Q13" i="33"/>
  <c r="Q12" i="33"/>
  <c r="Q11" i="33"/>
  <c r="Q10" i="33"/>
  <c r="Q9" i="33"/>
  <c r="Q8" i="33"/>
  <c r="Q7" i="33"/>
  <c r="Q6" i="33"/>
  <c r="Q5" i="33"/>
  <c r="Q19" i="32"/>
  <c r="Q18" i="32"/>
  <c r="Q17" i="32"/>
  <c r="Q16" i="32"/>
  <c r="Q15" i="32"/>
  <c r="Q14" i="32"/>
  <c r="Q13" i="32"/>
  <c r="Q12" i="32"/>
  <c r="Q11" i="32"/>
  <c r="Q10" i="32"/>
  <c r="Q9" i="32"/>
  <c r="Q8" i="32"/>
  <c r="Q7" i="32"/>
  <c r="Q6" i="32"/>
  <c r="Q5" i="32"/>
  <c r="Q20" i="31"/>
  <c r="Q19" i="31"/>
  <c r="Q5" i="31"/>
  <c r="Q20" i="30"/>
  <c r="Q19" i="30"/>
  <c r="Q18" i="30"/>
  <c r="Q17" i="30"/>
  <c r="Q16" i="30"/>
  <c r="Q15" i="30"/>
  <c r="Q14" i="30"/>
  <c r="Q13" i="30"/>
  <c r="Q12" i="30"/>
  <c r="Q11" i="30"/>
  <c r="Q10" i="30"/>
  <c r="Q9" i="30"/>
  <c r="Q7" i="30"/>
  <c r="Q6" i="30"/>
  <c r="Q5" i="30"/>
  <c r="Q19" i="25"/>
  <c r="Q18" i="25"/>
  <c r="Q17" i="25"/>
  <c r="Q16" i="25"/>
  <c r="Q15" i="25"/>
  <c r="Q14" i="25"/>
  <c r="Q13" i="25"/>
  <c r="Q12" i="25"/>
  <c r="Q11" i="25"/>
  <c r="Q10" i="25"/>
  <c r="Q9" i="25"/>
  <c r="Q8" i="25"/>
  <c r="Q7" i="25"/>
  <c r="Q19" i="24"/>
  <c r="Q18" i="24"/>
  <c r="Q17" i="24"/>
  <c r="Q16" i="24"/>
  <c r="Q15" i="24"/>
  <c r="Q14" i="24"/>
  <c r="Q12" i="24"/>
  <c r="Q11" i="24"/>
  <c r="Q10" i="24"/>
  <c r="Q9" i="24"/>
  <c r="Q8" i="24"/>
  <c r="Q7" i="24"/>
  <c r="Q19" i="23"/>
  <c r="Q18" i="23"/>
  <c r="Q17" i="23"/>
  <c r="Q16" i="23"/>
  <c r="Q15" i="23"/>
  <c r="Q14" i="23"/>
  <c r="Q13" i="23"/>
  <c r="Q11" i="23"/>
  <c r="Q10" i="23"/>
  <c r="Q9" i="23"/>
  <c r="Q8" i="23"/>
  <c r="Q7" i="23"/>
  <c r="Q19" i="22"/>
  <c r="Q18" i="22"/>
  <c r="Q17" i="22"/>
  <c r="Q16" i="22"/>
  <c r="Q15" i="22"/>
  <c r="Q14" i="22"/>
  <c r="Q13" i="22"/>
  <c r="Q12" i="22"/>
  <c r="Q11" i="22"/>
  <c r="Q10" i="22"/>
  <c r="Q9" i="22"/>
  <c r="Q8" i="22"/>
  <c r="Q7" i="22"/>
  <c r="Q5" i="22"/>
  <c r="Q19" i="21"/>
  <c r="Q18" i="21"/>
  <c r="Q17" i="21"/>
  <c r="Q16" i="21"/>
  <c r="Q15" i="21"/>
  <c r="Q14" i="21"/>
  <c r="Q13" i="21"/>
  <c r="Q12" i="21"/>
  <c r="Q11" i="21"/>
  <c r="Q10" i="21"/>
  <c r="Q8" i="21"/>
  <c r="Q7" i="21"/>
  <c r="Q6" i="21"/>
  <c r="Q5" i="21"/>
  <c r="Q19" i="28"/>
  <c r="Q18" i="28"/>
  <c r="Q17" i="28"/>
  <c r="Q16" i="28"/>
  <c r="Q15" i="28"/>
  <c r="Q14" i="28"/>
  <c r="Q13" i="28"/>
  <c r="Q12" i="28"/>
  <c r="Q11" i="28"/>
  <c r="Q10" i="28"/>
  <c r="Q9" i="28"/>
  <c r="Q8" i="28"/>
  <c r="Q7" i="28"/>
  <c r="Q6" i="28"/>
  <c r="Q5" i="28"/>
  <c r="Q19" i="27"/>
  <c r="Q18" i="27"/>
  <c r="Q17" i="27"/>
  <c r="Q16" i="27"/>
  <c r="Q15" i="27"/>
  <c r="Q14" i="27"/>
  <c r="Q13" i="27"/>
  <c r="Q12" i="27"/>
  <c r="Q11" i="27"/>
  <c r="Q10" i="27"/>
  <c r="Q9" i="27"/>
  <c r="Q8" i="27"/>
  <c r="Q6" i="27"/>
  <c r="Q5" i="27"/>
  <c r="Q6" i="26"/>
  <c r="Q8" i="26"/>
  <c r="Q9" i="26"/>
  <c r="Q10" i="26"/>
  <c r="Q11" i="26"/>
  <c r="Q12" i="26"/>
  <c r="Q13" i="26"/>
  <c r="Q14" i="26"/>
  <c r="Q15" i="26"/>
  <c r="Q16" i="26"/>
  <c r="Q17" i="26"/>
  <c r="Q18" i="26"/>
  <c r="Q19" i="26"/>
  <c r="Q5" i="26"/>
  <c r="Q7" i="37"/>
  <c r="Q12" i="37"/>
  <c r="Q13" i="37"/>
  <c r="Q14" i="37"/>
  <c r="Q15" i="37"/>
  <c r="Q9" i="36"/>
  <c r="Q10" i="36"/>
  <c r="Q11" i="36"/>
  <c r="Q12" i="36"/>
  <c r="Q13" i="36"/>
  <c r="Q7" i="15"/>
  <c r="Q8" i="15"/>
  <c r="Q9" i="15"/>
  <c r="Q10" i="15"/>
  <c r="Q11" i="15"/>
  <c r="Q9" i="10"/>
  <c r="Q10" i="10"/>
  <c r="Q11" i="10"/>
  <c r="Q17" i="10"/>
  <c r="Q18" i="10"/>
  <c r="Q22" i="10"/>
  <c r="Q24" i="10"/>
  <c r="M18" i="44" l="1"/>
  <c r="M17" i="44"/>
  <c r="M16" i="44"/>
  <c r="M15" i="44"/>
  <c r="M14" i="44"/>
  <c r="M13" i="44"/>
  <c r="M12" i="44"/>
  <c r="M11" i="44"/>
  <c r="M10" i="44"/>
  <c r="M19" i="43"/>
  <c r="M18" i="43"/>
  <c r="M17" i="43"/>
  <c r="M16" i="43"/>
  <c r="M15" i="43"/>
  <c r="M14" i="43"/>
  <c r="M13" i="43"/>
  <c r="M12" i="43"/>
  <c r="M11" i="43"/>
  <c r="M10" i="43"/>
  <c r="M18" i="42"/>
  <c r="M17" i="42"/>
  <c r="M16" i="42"/>
  <c r="M15" i="42"/>
  <c r="M14" i="42"/>
  <c r="M13" i="42"/>
  <c r="M12" i="42"/>
  <c r="M11" i="42"/>
  <c r="M10" i="42"/>
  <c r="M9" i="42"/>
  <c r="M8" i="42"/>
  <c r="M7" i="42"/>
  <c r="M19" i="45"/>
  <c r="M18" i="45"/>
  <c r="M17" i="45"/>
  <c r="M16" i="45"/>
  <c r="M15" i="45"/>
  <c r="M14" i="45"/>
  <c r="M13" i="45"/>
  <c r="M12" i="45"/>
  <c r="M11" i="45"/>
  <c r="M10" i="45"/>
  <c r="M9" i="45"/>
  <c r="M8" i="45"/>
  <c r="M7" i="45"/>
  <c r="M19" i="41"/>
  <c r="M18" i="41"/>
  <c r="M17" i="41"/>
  <c r="M16" i="41"/>
  <c r="M15" i="41"/>
  <c r="M14" i="41"/>
  <c r="M13" i="41"/>
  <c r="M12" i="41"/>
  <c r="M11" i="41"/>
  <c r="M10" i="41"/>
  <c r="M9" i="41"/>
  <c r="M8" i="41"/>
  <c r="M7" i="41"/>
  <c r="M6" i="41"/>
  <c r="M19" i="40"/>
  <c r="M18" i="40"/>
  <c r="M17" i="40"/>
  <c r="M16" i="40"/>
  <c r="M15" i="40"/>
  <c r="M14" i="40"/>
  <c r="M13" i="40"/>
  <c r="M12" i="40"/>
  <c r="M11" i="40"/>
  <c r="M6" i="40"/>
  <c r="M5" i="40"/>
  <c r="M19" i="39"/>
  <c r="M18" i="39"/>
  <c r="M17" i="39"/>
  <c r="M16" i="39"/>
  <c r="M15" i="39"/>
  <c r="M14" i="39"/>
  <c r="M13" i="39"/>
  <c r="M12" i="39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M19" i="38"/>
  <c r="M18" i="38"/>
  <c r="M17" i="38"/>
  <c r="M16" i="38"/>
  <c r="M15" i="38"/>
  <c r="M14" i="38"/>
  <c r="M13" i="38"/>
  <c r="M12" i="38"/>
  <c r="M11" i="38"/>
  <c r="M10" i="38"/>
  <c r="M15" i="37"/>
  <c r="M14" i="37"/>
  <c r="M13" i="37"/>
  <c r="M12" i="37"/>
  <c r="M9" i="37"/>
  <c r="M8" i="37"/>
  <c r="M7" i="37"/>
  <c r="M6" i="37"/>
  <c r="M13" i="36"/>
  <c r="M12" i="36"/>
  <c r="M11" i="36"/>
  <c r="M10" i="36"/>
  <c r="M9" i="36"/>
  <c r="M8" i="36"/>
  <c r="M7" i="36"/>
  <c r="M6" i="36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20" i="35"/>
  <c r="M19" i="35"/>
  <c r="M18" i="35"/>
  <c r="M17" i="35"/>
  <c r="M16" i="35"/>
  <c r="M15" i="35"/>
  <c r="M14" i="35"/>
  <c r="M13" i="35"/>
  <c r="M12" i="35"/>
  <c r="M11" i="35"/>
  <c r="M10" i="10"/>
  <c r="M9" i="10"/>
  <c r="M8" i="10"/>
  <c r="M7" i="10"/>
  <c r="M6" i="10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M6" i="19"/>
  <c r="M5" i="19"/>
  <c r="M19" i="18"/>
  <c r="M18" i="18"/>
  <c r="M17" i="18"/>
  <c r="M16" i="18"/>
  <c r="M15" i="18"/>
  <c r="M14" i="18"/>
  <c r="M13" i="18"/>
  <c r="M11" i="18"/>
  <c r="M10" i="18"/>
  <c r="M9" i="18"/>
  <c r="M8" i="18"/>
  <c r="M7" i="18"/>
  <c r="M6" i="18"/>
  <c r="M5" i="18"/>
  <c r="M20" i="17"/>
  <c r="M19" i="17"/>
  <c r="M18" i="17"/>
  <c r="M17" i="17"/>
  <c r="M16" i="17"/>
  <c r="M15" i="17"/>
  <c r="M14" i="17"/>
  <c r="M13" i="17"/>
  <c r="M11" i="17"/>
  <c r="M10" i="17"/>
  <c r="M9" i="17"/>
  <c r="M8" i="17"/>
  <c r="M7" i="17"/>
  <c r="M6" i="17"/>
  <c r="M5" i="17"/>
  <c r="M19" i="16"/>
  <c r="M18" i="16"/>
  <c r="M17" i="16"/>
  <c r="M16" i="16"/>
  <c r="M15" i="16"/>
  <c r="M14" i="16"/>
  <c r="M13" i="16"/>
  <c r="M12" i="16"/>
  <c r="M11" i="16"/>
  <c r="M10" i="16"/>
  <c r="M9" i="16"/>
  <c r="M7" i="16"/>
  <c r="M6" i="16"/>
  <c r="M5" i="16"/>
  <c r="M19" i="4"/>
  <c r="M18" i="4"/>
  <c r="M17" i="4"/>
  <c r="M16" i="4"/>
  <c r="M15" i="4"/>
  <c r="M14" i="4"/>
  <c r="M13" i="4"/>
  <c r="M12" i="4"/>
  <c r="M11" i="4"/>
  <c r="M10" i="4"/>
  <c r="M9" i="4"/>
  <c r="M8" i="4"/>
  <c r="M6" i="4"/>
  <c r="M5" i="4"/>
  <c r="M19" i="33"/>
  <c r="M18" i="33"/>
  <c r="M17" i="33"/>
  <c r="M16" i="33"/>
  <c r="M15" i="33"/>
  <c r="M14" i="33"/>
  <c r="M13" i="33"/>
  <c r="M12" i="33"/>
  <c r="M11" i="33"/>
  <c r="M10" i="33"/>
  <c r="M9" i="33"/>
  <c r="M8" i="33"/>
  <c r="M7" i="33"/>
  <c r="M6" i="33"/>
  <c r="M19" i="32"/>
  <c r="M18" i="32"/>
  <c r="M17" i="32"/>
  <c r="M16" i="32"/>
  <c r="M15" i="32"/>
  <c r="M14" i="32"/>
  <c r="M13" i="32"/>
  <c r="M12" i="32"/>
  <c r="M11" i="32"/>
  <c r="M10" i="32"/>
  <c r="M9" i="32"/>
  <c r="M8" i="32"/>
  <c r="M20" i="31"/>
  <c r="M19" i="31"/>
  <c r="M5" i="31"/>
  <c r="M20" i="30"/>
  <c r="M19" i="30"/>
  <c r="M18" i="30"/>
  <c r="M17" i="30"/>
  <c r="M16" i="30"/>
  <c r="M15" i="30"/>
  <c r="M14" i="30"/>
  <c r="M13" i="30"/>
  <c r="M12" i="30"/>
  <c r="M11" i="30"/>
  <c r="M10" i="30"/>
  <c r="M9" i="30"/>
  <c r="M19" i="25"/>
  <c r="M18" i="25"/>
  <c r="M17" i="25"/>
  <c r="M16" i="25"/>
  <c r="M15" i="25"/>
  <c r="M14" i="25"/>
  <c r="M13" i="25"/>
  <c r="M12" i="25"/>
  <c r="M11" i="25"/>
  <c r="M10" i="25"/>
  <c r="M9" i="25"/>
  <c r="M8" i="25"/>
  <c r="M7" i="25"/>
  <c r="M6" i="25"/>
  <c r="M5" i="25"/>
  <c r="M19" i="24"/>
  <c r="M18" i="24"/>
  <c r="M17" i="24"/>
  <c r="M16" i="24"/>
  <c r="M15" i="24"/>
  <c r="M14" i="24"/>
  <c r="M12" i="24"/>
  <c r="M11" i="24"/>
  <c r="M10" i="24"/>
  <c r="M9" i="24"/>
  <c r="M8" i="24"/>
  <c r="M7" i="24"/>
  <c r="M6" i="24"/>
  <c r="M5" i="24"/>
  <c r="M19" i="23"/>
  <c r="M18" i="23"/>
  <c r="M17" i="23"/>
  <c r="M16" i="23"/>
  <c r="M15" i="23"/>
  <c r="M14" i="23"/>
  <c r="M13" i="23"/>
  <c r="M12" i="23"/>
  <c r="M11" i="23"/>
  <c r="M10" i="23"/>
  <c r="M9" i="23"/>
  <c r="M8" i="23"/>
  <c r="M7" i="23"/>
  <c r="M6" i="23"/>
  <c r="M5" i="23"/>
  <c r="M19" i="22"/>
  <c r="M18" i="22"/>
  <c r="M17" i="22"/>
  <c r="M16" i="22"/>
  <c r="M15" i="22"/>
  <c r="M14" i="22"/>
  <c r="M13" i="22"/>
  <c r="M12" i="22"/>
  <c r="M11" i="22"/>
  <c r="M10" i="22"/>
  <c r="M9" i="22"/>
  <c r="M8" i="22"/>
  <c r="M7" i="22"/>
  <c r="M5" i="22"/>
  <c r="M19" i="21"/>
  <c r="M18" i="21"/>
  <c r="M17" i="21"/>
  <c r="M16" i="21"/>
  <c r="M15" i="21"/>
  <c r="M14" i="21"/>
  <c r="M13" i="21"/>
  <c r="M12" i="21"/>
  <c r="M11" i="21"/>
  <c r="M10" i="21"/>
  <c r="M8" i="21"/>
  <c r="M7" i="21"/>
  <c r="M6" i="21"/>
  <c r="M5" i="21"/>
  <c r="M19" i="28"/>
  <c r="M18" i="28"/>
  <c r="M17" i="28"/>
  <c r="M16" i="28"/>
  <c r="M15" i="28"/>
  <c r="M14" i="28"/>
  <c r="M13" i="28"/>
  <c r="M12" i="28"/>
  <c r="M11" i="28"/>
  <c r="M10" i="28"/>
  <c r="M9" i="28"/>
  <c r="M8" i="28"/>
  <c r="M7" i="28"/>
  <c r="M6" i="28"/>
  <c r="M5" i="28"/>
  <c r="M6" i="27"/>
  <c r="M8" i="27"/>
  <c r="M9" i="27"/>
  <c r="M10" i="27"/>
  <c r="M11" i="27"/>
  <c r="M12" i="27"/>
  <c r="M13" i="27"/>
  <c r="M14" i="27"/>
  <c r="M15" i="27"/>
  <c r="M16" i="27"/>
  <c r="M17" i="27"/>
  <c r="M18" i="27"/>
  <c r="M19" i="27"/>
  <c r="M6" i="26"/>
  <c r="M8" i="26"/>
  <c r="M9" i="26"/>
  <c r="M10" i="26"/>
  <c r="M11" i="26"/>
  <c r="M12" i="26"/>
  <c r="M13" i="26"/>
  <c r="M14" i="26"/>
  <c r="M15" i="26"/>
  <c r="M16" i="26"/>
  <c r="M17" i="26"/>
  <c r="M18" i="26"/>
  <c r="M19" i="26"/>
  <c r="M5" i="27"/>
  <c r="M5" i="26"/>
  <c r="Q20" i="45" l="1"/>
  <c r="O20" i="45"/>
  <c r="N20" i="45"/>
  <c r="M20" i="45"/>
  <c r="L20" i="45"/>
  <c r="I20" i="45"/>
  <c r="J20" i="45" s="1"/>
  <c r="H20" i="45"/>
  <c r="G20" i="45"/>
  <c r="F20" i="45"/>
  <c r="E20" i="45"/>
  <c r="D20" i="45"/>
  <c r="B20" i="45"/>
  <c r="Q19" i="45"/>
  <c r="O19" i="45"/>
  <c r="N19" i="45"/>
  <c r="L19" i="45"/>
  <c r="I19" i="45"/>
  <c r="J19" i="45" s="1"/>
  <c r="H19" i="45"/>
  <c r="G19" i="45"/>
  <c r="F19" i="45"/>
  <c r="E19" i="45"/>
  <c r="D19" i="45"/>
  <c r="B19" i="45"/>
  <c r="Q18" i="45"/>
  <c r="O18" i="45"/>
  <c r="N18" i="45"/>
  <c r="L18" i="45"/>
  <c r="I18" i="45"/>
  <c r="J18" i="45" s="1"/>
  <c r="H18" i="45"/>
  <c r="G18" i="45"/>
  <c r="F18" i="45"/>
  <c r="E18" i="45"/>
  <c r="D18" i="45"/>
  <c r="B18" i="45"/>
  <c r="O15" i="45"/>
  <c r="N15" i="45"/>
  <c r="L15" i="45"/>
  <c r="I15" i="45"/>
  <c r="J15" i="45" s="1"/>
  <c r="H15" i="45"/>
  <c r="G15" i="45"/>
  <c r="F15" i="45"/>
  <c r="E15" i="45"/>
  <c r="D15" i="45"/>
  <c r="B15" i="45"/>
  <c r="O14" i="45"/>
  <c r="N14" i="45"/>
  <c r="L14" i="45"/>
  <c r="I14" i="45"/>
  <c r="J14" i="45" s="1"/>
  <c r="H14" i="45"/>
  <c r="G14" i="45"/>
  <c r="F14" i="45"/>
  <c r="E14" i="45"/>
  <c r="D14" i="45"/>
  <c r="B14" i="45"/>
  <c r="O13" i="45"/>
  <c r="N13" i="45"/>
  <c r="L13" i="45"/>
  <c r="I13" i="45"/>
  <c r="J13" i="45" s="1"/>
  <c r="H13" i="45"/>
  <c r="G13" i="45"/>
  <c r="F13" i="45"/>
  <c r="E13" i="45"/>
  <c r="D13" i="45"/>
  <c r="B13" i="45"/>
  <c r="O12" i="45"/>
  <c r="N12" i="45"/>
  <c r="L12" i="45"/>
  <c r="I12" i="45"/>
  <c r="J12" i="45" s="1"/>
  <c r="H12" i="45"/>
  <c r="G12" i="45"/>
  <c r="F12" i="45"/>
  <c r="E12" i="45"/>
  <c r="D12" i="45"/>
  <c r="B12" i="45"/>
  <c r="O11" i="45"/>
  <c r="N11" i="45"/>
  <c r="L11" i="45"/>
  <c r="I11" i="45"/>
  <c r="J11" i="45" s="1"/>
  <c r="H11" i="45"/>
  <c r="G11" i="45"/>
  <c r="F11" i="45"/>
  <c r="E11" i="45"/>
  <c r="D11" i="45"/>
  <c r="B11" i="45"/>
  <c r="Q10" i="45"/>
  <c r="O10" i="45"/>
  <c r="N10" i="45"/>
  <c r="L10" i="45"/>
  <c r="I10" i="45"/>
  <c r="J10" i="45" s="1"/>
  <c r="H10" i="45"/>
  <c r="G10" i="45"/>
  <c r="F10" i="45"/>
  <c r="E10" i="45"/>
  <c r="D10" i="45"/>
  <c r="B10" i="45"/>
  <c r="Q9" i="45"/>
  <c r="O9" i="45"/>
  <c r="N9" i="45"/>
  <c r="L9" i="45"/>
  <c r="I9" i="45"/>
  <c r="J9" i="45" s="1"/>
  <c r="H9" i="45"/>
  <c r="G9" i="45"/>
  <c r="F9" i="45"/>
  <c r="E9" i="45"/>
  <c r="D9" i="45"/>
  <c r="B9" i="45"/>
  <c r="Q8" i="45"/>
  <c r="O8" i="45"/>
  <c r="N8" i="45"/>
  <c r="L8" i="45"/>
  <c r="I8" i="45"/>
  <c r="J8" i="45" s="1"/>
  <c r="H8" i="45"/>
  <c r="G8" i="45"/>
  <c r="F8" i="45"/>
  <c r="E8" i="45"/>
  <c r="D8" i="45"/>
  <c r="B8" i="45"/>
  <c r="Q7" i="45"/>
  <c r="L7" i="45"/>
  <c r="I7" i="45"/>
  <c r="N7" i="45" s="1"/>
  <c r="O7" i="45" s="1"/>
  <c r="H7" i="45"/>
  <c r="G7" i="45"/>
  <c r="F7" i="45"/>
  <c r="E7" i="45"/>
  <c r="D7" i="45"/>
  <c r="B7" i="45"/>
  <c r="L6" i="45"/>
  <c r="I6" i="45"/>
  <c r="J6" i="45" s="1"/>
  <c r="H6" i="45"/>
  <c r="G6" i="45"/>
  <c r="F6" i="45"/>
  <c r="E6" i="45"/>
  <c r="D6" i="45"/>
  <c r="B6" i="45"/>
  <c r="L5" i="45"/>
  <c r="I5" i="45"/>
  <c r="J5" i="45" s="1"/>
  <c r="H5" i="45"/>
  <c r="G5" i="45"/>
  <c r="F5" i="45"/>
  <c r="E5" i="45"/>
  <c r="D5" i="45"/>
  <c r="B5" i="45"/>
  <c r="Q19" i="44"/>
  <c r="O19" i="44"/>
  <c r="N19" i="44"/>
  <c r="M19" i="44"/>
  <c r="L19" i="44"/>
  <c r="I19" i="44"/>
  <c r="J19" i="44" s="1"/>
  <c r="H19" i="44"/>
  <c r="G19" i="44"/>
  <c r="F19" i="44"/>
  <c r="E19" i="44"/>
  <c r="D19" i="44"/>
  <c r="B19" i="44"/>
  <c r="Q18" i="44"/>
  <c r="O18" i="44"/>
  <c r="N18" i="44"/>
  <c r="L18" i="44"/>
  <c r="I18" i="44"/>
  <c r="J18" i="44" s="1"/>
  <c r="H18" i="44"/>
  <c r="G18" i="44"/>
  <c r="F18" i="44"/>
  <c r="E18" i="44"/>
  <c r="D18" i="44"/>
  <c r="B18" i="44"/>
  <c r="Q17" i="44"/>
  <c r="O17" i="44"/>
  <c r="N17" i="44"/>
  <c r="L17" i="44"/>
  <c r="I17" i="44"/>
  <c r="J17" i="44" s="1"/>
  <c r="H17" i="44"/>
  <c r="G17" i="44"/>
  <c r="F17" i="44"/>
  <c r="E17" i="44"/>
  <c r="D17" i="44"/>
  <c r="B17" i="44"/>
  <c r="O14" i="44"/>
  <c r="N14" i="44"/>
  <c r="L14" i="44"/>
  <c r="I14" i="44"/>
  <c r="J14" i="44" s="1"/>
  <c r="H14" i="44"/>
  <c r="G14" i="44"/>
  <c r="F14" i="44"/>
  <c r="E14" i="44"/>
  <c r="D14" i="44"/>
  <c r="B14" i="44"/>
  <c r="O13" i="44"/>
  <c r="N13" i="44"/>
  <c r="L13" i="44"/>
  <c r="I13" i="44"/>
  <c r="J13" i="44" s="1"/>
  <c r="H13" i="44"/>
  <c r="G13" i="44"/>
  <c r="F13" i="44"/>
  <c r="E13" i="44"/>
  <c r="D13" i="44"/>
  <c r="B13" i="44"/>
  <c r="N12" i="44"/>
  <c r="O12" i="44" s="1"/>
  <c r="L12" i="44"/>
  <c r="I12" i="44"/>
  <c r="J12" i="44" s="1"/>
  <c r="H12" i="44"/>
  <c r="G12" i="44"/>
  <c r="F12" i="44"/>
  <c r="E12" i="44"/>
  <c r="D12" i="44"/>
  <c r="B12" i="44"/>
  <c r="L11" i="44"/>
  <c r="I11" i="44"/>
  <c r="J11" i="44" s="1"/>
  <c r="H11" i="44"/>
  <c r="G11" i="44"/>
  <c r="F11" i="44"/>
  <c r="E11" i="44"/>
  <c r="D11" i="44"/>
  <c r="B11" i="44"/>
  <c r="O10" i="44"/>
  <c r="N10" i="44"/>
  <c r="L10" i="44"/>
  <c r="I10" i="44"/>
  <c r="J10" i="44" s="1"/>
  <c r="H10" i="44"/>
  <c r="G10" i="44"/>
  <c r="F10" i="44"/>
  <c r="E10" i="44"/>
  <c r="D10" i="44"/>
  <c r="B10" i="44"/>
  <c r="Q9" i="44"/>
  <c r="L9" i="44"/>
  <c r="I9" i="44"/>
  <c r="J9" i="44" s="1"/>
  <c r="H9" i="44"/>
  <c r="G9" i="44"/>
  <c r="F9" i="44"/>
  <c r="E9" i="44"/>
  <c r="D9" i="44"/>
  <c r="B9" i="44"/>
  <c r="L5" i="44"/>
  <c r="I5" i="44"/>
  <c r="J5" i="44" s="1"/>
  <c r="H5" i="44"/>
  <c r="G5" i="44"/>
  <c r="F5" i="44"/>
  <c r="E5" i="44"/>
  <c r="D5" i="44"/>
  <c r="B5" i="44"/>
  <c r="Q20" i="43"/>
  <c r="O20" i="43"/>
  <c r="N20" i="43"/>
  <c r="M20" i="43"/>
  <c r="L20" i="43"/>
  <c r="I20" i="43"/>
  <c r="J20" i="43" s="1"/>
  <c r="H20" i="43"/>
  <c r="G20" i="43"/>
  <c r="F20" i="43"/>
  <c r="E20" i="43"/>
  <c r="D20" i="43"/>
  <c r="B20" i="43"/>
  <c r="Q19" i="43"/>
  <c r="O19" i="43"/>
  <c r="N19" i="43"/>
  <c r="L19" i="43"/>
  <c r="I19" i="43"/>
  <c r="J19" i="43" s="1"/>
  <c r="H19" i="43"/>
  <c r="G19" i="43"/>
  <c r="F19" i="43"/>
  <c r="E19" i="43"/>
  <c r="D19" i="43"/>
  <c r="B19" i="43"/>
  <c r="Q18" i="43"/>
  <c r="O18" i="43"/>
  <c r="N18" i="43"/>
  <c r="L18" i="43"/>
  <c r="I18" i="43"/>
  <c r="J18" i="43" s="1"/>
  <c r="H18" i="43"/>
  <c r="G18" i="43"/>
  <c r="F18" i="43"/>
  <c r="E18" i="43"/>
  <c r="D18" i="43"/>
  <c r="B18" i="43"/>
  <c r="O15" i="43"/>
  <c r="N15" i="43"/>
  <c r="L15" i="43"/>
  <c r="I15" i="43"/>
  <c r="J15" i="43" s="1"/>
  <c r="H15" i="43"/>
  <c r="G15" i="43"/>
  <c r="F15" i="43"/>
  <c r="E15" i="43"/>
  <c r="D15" i="43"/>
  <c r="B15" i="43"/>
  <c r="O14" i="43"/>
  <c r="N14" i="43"/>
  <c r="L14" i="43"/>
  <c r="I14" i="43"/>
  <c r="J14" i="43" s="1"/>
  <c r="H14" i="43"/>
  <c r="G14" i="43"/>
  <c r="F14" i="43"/>
  <c r="E14" i="43"/>
  <c r="D14" i="43"/>
  <c r="B14" i="43"/>
  <c r="O13" i="43"/>
  <c r="N13" i="43"/>
  <c r="L13" i="43"/>
  <c r="I13" i="43"/>
  <c r="J13" i="43" s="1"/>
  <c r="H13" i="43"/>
  <c r="G13" i="43"/>
  <c r="F13" i="43"/>
  <c r="E13" i="43"/>
  <c r="D13" i="43"/>
  <c r="B13" i="43"/>
  <c r="O12" i="43"/>
  <c r="N12" i="43"/>
  <c r="L12" i="43"/>
  <c r="I12" i="43"/>
  <c r="J12" i="43" s="1"/>
  <c r="H12" i="43"/>
  <c r="G12" i="43"/>
  <c r="F12" i="43"/>
  <c r="E12" i="43"/>
  <c r="D12" i="43"/>
  <c r="B12" i="43"/>
  <c r="O11" i="43"/>
  <c r="N11" i="43"/>
  <c r="L11" i="43"/>
  <c r="I11" i="43"/>
  <c r="J11" i="43" s="1"/>
  <c r="H11" i="43"/>
  <c r="G11" i="43"/>
  <c r="F11" i="43"/>
  <c r="E11" i="43"/>
  <c r="D11" i="43"/>
  <c r="B11" i="43"/>
  <c r="Q10" i="43"/>
  <c r="O10" i="43"/>
  <c r="N10" i="43"/>
  <c r="L10" i="43"/>
  <c r="I10" i="43"/>
  <c r="J10" i="43" s="1"/>
  <c r="H10" i="43"/>
  <c r="G10" i="43"/>
  <c r="F10" i="43"/>
  <c r="E10" i="43"/>
  <c r="D10" i="43"/>
  <c r="B10" i="43"/>
  <c r="Q9" i="43"/>
  <c r="L9" i="43"/>
  <c r="I9" i="43"/>
  <c r="J9" i="43" s="1"/>
  <c r="H9" i="43"/>
  <c r="G9" i="43"/>
  <c r="F9" i="43"/>
  <c r="E9" i="43"/>
  <c r="D9" i="43"/>
  <c r="B9" i="43"/>
  <c r="Q8" i="43"/>
  <c r="L8" i="43"/>
  <c r="I8" i="43"/>
  <c r="J8" i="43" s="1"/>
  <c r="H8" i="43"/>
  <c r="G8" i="43"/>
  <c r="F8" i="43"/>
  <c r="E8" i="43"/>
  <c r="D8" i="43"/>
  <c r="B8" i="43"/>
  <c r="Q7" i="43"/>
  <c r="L7" i="43"/>
  <c r="I7" i="43"/>
  <c r="J7" i="43" s="1"/>
  <c r="H7" i="43"/>
  <c r="G7" i="43"/>
  <c r="F7" i="43"/>
  <c r="E7" i="43"/>
  <c r="D7" i="43"/>
  <c r="B7" i="43"/>
  <c r="L6" i="43"/>
  <c r="I6" i="43"/>
  <c r="J6" i="43" s="1"/>
  <c r="H6" i="43"/>
  <c r="G6" i="43"/>
  <c r="F6" i="43"/>
  <c r="E6" i="43"/>
  <c r="D6" i="43"/>
  <c r="B6" i="43"/>
  <c r="L5" i="43"/>
  <c r="I5" i="43"/>
  <c r="J5" i="43" s="1"/>
  <c r="H5" i="43"/>
  <c r="G5" i="43"/>
  <c r="F5" i="43"/>
  <c r="E5" i="43"/>
  <c r="D5" i="43"/>
  <c r="B5" i="43"/>
  <c r="Q19" i="42"/>
  <c r="O19" i="42"/>
  <c r="N19" i="42"/>
  <c r="M19" i="42"/>
  <c r="L19" i="42"/>
  <c r="I19" i="42"/>
  <c r="J19" i="42" s="1"/>
  <c r="H19" i="42"/>
  <c r="G19" i="42"/>
  <c r="F19" i="42"/>
  <c r="E19" i="42"/>
  <c r="D19" i="42"/>
  <c r="B19" i="42"/>
  <c r="Q18" i="42"/>
  <c r="O18" i="42"/>
  <c r="N18" i="42"/>
  <c r="L18" i="42"/>
  <c r="I18" i="42"/>
  <c r="J18" i="42" s="1"/>
  <c r="H18" i="42"/>
  <c r="G18" i="42"/>
  <c r="F18" i="42"/>
  <c r="E18" i="42"/>
  <c r="D18" i="42"/>
  <c r="B18" i="42"/>
  <c r="Q17" i="42"/>
  <c r="O17" i="42"/>
  <c r="N17" i="42"/>
  <c r="L17" i="42"/>
  <c r="I17" i="42"/>
  <c r="J17" i="42" s="1"/>
  <c r="H17" i="42"/>
  <c r="G17" i="42"/>
  <c r="F17" i="42"/>
  <c r="E17" i="42"/>
  <c r="D17" i="42"/>
  <c r="B17" i="42"/>
  <c r="O14" i="42"/>
  <c r="N14" i="42"/>
  <c r="L14" i="42"/>
  <c r="I14" i="42"/>
  <c r="J14" i="42" s="1"/>
  <c r="H14" i="42"/>
  <c r="G14" i="42"/>
  <c r="F14" i="42"/>
  <c r="E14" i="42"/>
  <c r="D14" i="42"/>
  <c r="B14" i="42"/>
  <c r="O13" i="42"/>
  <c r="N13" i="42"/>
  <c r="L13" i="42"/>
  <c r="I13" i="42"/>
  <c r="J13" i="42" s="1"/>
  <c r="H13" i="42"/>
  <c r="G13" i="42"/>
  <c r="F13" i="42"/>
  <c r="E13" i="42"/>
  <c r="D13" i="42"/>
  <c r="B13" i="42"/>
  <c r="O12" i="42"/>
  <c r="N12" i="42"/>
  <c r="L12" i="42"/>
  <c r="I12" i="42"/>
  <c r="J12" i="42" s="1"/>
  <c r="H12" i="42"/>
  <c r="G12" i="42"/>
  <c r="F12" i="42"/>
  <c r="E12" i="42"/>
  <c r="D12" i="42"/>
  <c r="B12" i="42"/>
  <c r="O11" i="42"/>
  <c r="N11" i="42"/>
  <c r="L11" i="42"/>
  <c r="I11" i="42"/>
  <c r="J11" i="42" s="1"/>
  <c r="H11" i="42"/>
  <c r="G11" i="42"/>
  <c r="F11" i="42"/>
  <c r="E11" i="42"/>
  <c r="D11" i="42"/>
  <c r="B11" i="42"/>
  <c r="O10" i="42"/>
  <c r="N10" i="42"/>
  <c r="L10" i="42"/>
  <c r="I10" i="42"/>
  <c r="J10" i="42" s="1"/>
  <c r="H10" i="42"/>
  <c r="G10" i="42"/>
  <c r="F10" i="42"/>
  <c r="E10" i="42"/>
  <c r="D10" i="42"/>
  <c r="B10" i="42"/>
  <c r="Q9" i="42"/>
  <c r="O9" i="42"/>
  <c r="N9" i="42"/>
  <c r="L9" i="42"/>
  <c r="I9" i="42"/>
  <c r="J9" i="42" s="1"/>
  <c r="H9" i="42"/>
  <c r="G9" i="42"/>
  <c r="F9" i="42"/>
  <c r="E9" i="42"/>
  <c r="D9" i="42"/>
  <c r="B9" i="42"/>
  <c r="Q8" i="42"/>
  <c r="O8" i="42"/>
  <c r="N8" i="42"/>
  <c r="L8" i="42"/>
  <c r="I8" i="42"/>
  <c r="J8" i="42" s="1"/>
  <c r="H8" i="42"/>
  <c r="G8" i="42"/>
  <c r="F8" i="42"/>
  <c r="E8" i="42"/>
  <c r="D8" i="42"/>
  <c r="B8" i="42"/>
  <c r="Q7" i="42"/>
  <c r="O7" i="42"/>
  <c r="N7" i="42"/>
  <c r="L7" i="42"/>
  <c r="I7" i="42"/>
  <c r="J7" i="42" s="1"/>
  <c r="H7" i="42"/>
  <c r="G7" i="42"/>
  <c r="F7" i="42"/>
  <c r="E7" i="42"/>
  <c r="D7" i="42"/>
  <c r="B7" i="42"/>
  <c r="L6" i="42"/>
  <c r="I6" i="42"/>
  <c r="J6" i="42" s="1"/>
  <c r="H6" i="42"/>
  <c r="G6" i="42"/>
  <c r="F6" i="42"/>
  <c r="E6" i="42"/>
  <c r="D6" i="42"/>
  <c r="B6" i="42"/>
  <c r="Q20" i="41"/>
  <c r="O20" i="41"/>
  <c r="N20" i="41"/>
  <c r="M20" i="41"/>
  <c r="L20" i="41"/>
  <c r="I20" i="41"/>
  <c r="J20" i="41" s="1"/>
  <c r="H20" i="41"/>
  <c r="G20" i="41"/>
  <c r="F20" i="41"/>
  <c r="E20" i="41"/>
  <c r="D20" i="41"/>
  <c r="B20" i="41"/>
  <c r="Q19" i="41"/>
  <c r="O19" i="41"/>
  <c r="N19" i="41"/>
  <c r="L19" i="41"/>
  <c r="I19" i="41"/>
  <c r="J19" i="41" s="1"/>
  <c r="H19" i="41"/>
  <c r="G19" i="41"/>
  <c r="F19" i="41"/>
  <c r="E19" i="41"/>
  <c r="D19" i="41"/>
  <c r="B19" i="41"/>
  <c r="Q18" i="41"/>
  <c r="O18" i="41"/>
  <c r="N18" i="41"/>
  <c r="L18" i="41"/>
  <c r="I18" i="41"/>
  <c r="J18" i="41" s="1"/>
  <c r="H18" i="41"/>
  <c r="G18" i="41"/>
  <c r="F18" i="41"/>
  <c r="E18" i="41"/>
  <c r="D18" i="41"/>
  <c r="B18" i="41"/>
  <c r="O15" i="41"/>
  <c r="N15" i="41"/>
  <c r="L15" i="41"/>
  <c r="I15" i="41"/>
  <c r="J15" i="41" s="1"/>
  <c r="H15" i="41"/>
  <c r="G15" i="41"/>
  <c r="F15" i="41"/>
  <c r="E15" i="41"/>
  <c r="D15" i="41"/>
  <c r="B15" i="41"/>
  <c r="O14" i="41"/>
  <c r="N14" i="41"/>
  <c r="L14" i="41"/>
  <c r="I14" i="41"/>
  <c r="J14" i="41" s="1"/>
  <c r="H14" i="41"/>
  <c r="G14" i="41"/>
  <c r="F14" i="41"/>
  <c r="E14" i="41"/>
  <c r="D14" i="41"/>
  <c r="B14" i="41"/>
  <c r="O13" i="41"/>
  <c r="N13" i="41"/>
  <c r="L13" i="41"/>
  <c r="I13" i="41"/>
  <c r="J13" i="41" s="1"/>
  <c r="H13" i="41"/>
  <c r="G13" i="41"/>
  <c r="F13" i="41"/>
  <c r="E13" i="41"/>
  <c r="D13" i="41"/>
  <c r="B13" i="41"/>
  <c r="O12" i="41"/>
  <c r="N12" i="41"/>
  <c r="L12" i="41"/>
  <c r="I12" i="41"/>
  <c r="J12" i="41" s="1"/>
  <c r="H12" i="41"/>
  <c r="G12" i="41"/>
  <c r="F12" i="41"/>
  <c r="E12" i="41"/>
  <c r="D12" i="41"/>
  <c r="B12" i="41"/>
  <c r="O11" i="41"/>
  <c r="N11" i="41"/>
  <c r="L11" i="41"/>
  <c r="I11" i="41"/>
  <c r="J11" i="41" s="1"/>
  <c r="H11" i="41"/>
  <c r="G11" i="41"/>
  <c r="F11" i="41"/>
  <c r="E11" i="41"/>
  <c r="D11" i="41"/>
  <c r="B11" i="41"/>
  <c r="Q10" i="41"/>
  <c r="O10" i="41"/>
  <c r="N10" i="41"/>
  <c r="L10" i="41"/>
  <c r="I10" i="41"/>
  <c r="J10" i="41" s="1"/>
  <c r="H10" i="41"/>
  <c r="G10" i="41"/>
  <c r="F10" i="41"/>
  <c r="E10" i="41"/>
  <c r="D10" i="41"/>
  <c r="B10" i="41"/>
  <c r="Q9" i="41"/>
  <c r="O9" i="41"/>
  <c r="N9" i="41"/>
  <c r="L9" i="41"/>
  <c r="I9" i="41"/>
  <c r="J9" i="41" s="1"/>
  <c r="H9" i="41"/>
  <c r="G9" i="41"/>
  <c r="F9" i="41"/>
  <c r="E9" i="41"/>
  <c r="D9" i="41"/>
  <c r="B9" i="41"/>
  <c r="Q8" i="41"/>
  <c r="O8" i="41"/>
  <c r="N8" i="41"/>
  <c r="L8" i="41"/>
  <c r="I8" i="41"/>
  <c r="J8" i="41" s="1"/>
  <c r="H8" i="41"/>
  <c r="G8" i="41"/>
  <c r="F8" i="41"/>
  <c r="E8" i="41"/>
  <c r="D8" i="41"/>
  <c r="B8" i="41"/>
  <c r="Q7" i="41"/>
  <c r="L7" i="41"/>
  <c r="I7" i="41"/>
  <c r="J7" i="41" s="1"/>
  <c r="H7" i="41"/>
  <c r="G7" i="41"/>
  <c r="F7" i="41"/>
  <c r="E7" i="41"/>
  <c r="D7" i="41"/>
  <c r="B7" i="41"/>
  <c r="L6" i="41"/>
  <c r="I6" i="41"/>
  <c r="J6" i="41" s="1"/>
  <c r="H6" i="41"/>
  <c r="G6" i="41"/>
  <c r="F6" i="41"/>
  <c r="E6" i="41"/>
  <c r="D6" i="41"/>
  <c r="B6" i="41"/>
  <c r="L5" i="41"/>
  <c r="I5" i="41"/>
  <c r="J5" i="41" s="1"/>
  <c r="H5" i="41"/>
  <c r="G5" i="41"/>
  <c r="F5" i="41"/>
  <c r="E5" i="41"/>
  <c r="D5" i="41"/>
  <c r="B5" i="41"/>
  <c r="Q20" i="40"/>
  <c r="O20" i="40"/>
  <c r="N20" i="40"/>
  <c r="M20" i="40"/>
  <c r="L20" i="40"/>
  <c r="I20" i="40"/>
  <c r="J20" i="40" s="1"/>
  <c r="H20" i="40"/>
  <c r="G20" i="40"/>
  <c r="F20" i="40"/>
  <c r="E20" i="40"/>
  <c r="D20" i="40"/>
  <c r="B20" i="40"/>
  <c r="Q19" i="40"/>
  <c r="O19" i="40"/>
  <c r="N19" i="40"/>
  <c r="L19" i="40"/>
  <c r="I19" i="40"/>
  <c r="J19" i="40" s="1"/>
  <c r="H19" i="40"/>
  <c r="G19" i="40"/>
  <c r="F19" i="40"/>
  <c r="E19" i="40"/>
  <c r="D19" i="40"/>
  <c r="B19" i="40"/>
  <c r="Q18" i="40"/>
  <c r="O18" i="40"/>
  <c r="N18" i="40"/>
  <c r="L18" i="40"/>
  <c r="I18" i="40"/>
  <c r="J18" i="40" s="1"/>
  <c r="H18" i="40"/>
  <c r="G18" i="40"/>
  <c r="F18" i="40"/>
  <c r="E18" i="40"/>
  <c r="D18" i="40"/>
  <c r="B18" i="40"/>
  <c r="O15" i="40"/>
  <c r="N15" i="40"/>
  <c r="L15" i="40"/>
  <c r="I15" i="40"/>
  <c r="J15" i="40" s="1"/>
  <c r="H15" i="40"/>
  <c r="G15" i="40"/>
  <c r="F15" i="40"/>
  <c r="E15" i="40"/>
  <c r="D15" i="40"/>
  <c r="B15" i="40"/>
  <c r="O14" i="40"/>
  <c r="N14" i="40"/>
  <c r="L14" i="40"/>
  <c r="I14" i="40"/>
  <c r="J14" i="40" s="1"/>
  <c r="H14" i="40"/>
  <c r="G14" i="40"/>
  <c r="F14" i="40"/>
  <c r="E14" i="40"/>
  <c r="D14" i="40"/>
  <c r="B14" i="40"/>
  <c r="O13" i="40"/>
  <c r="N13" i="40"/>
  <c r="L13" i="40"/>
  <c r="I13" i="40"/>
  <c r="J13" i="40" s="1"/>
  <c r="H13" i="40"/>
  <c r="G13" i="40"/>
  <c r="F13" i="40"/>
  <c r="E13" i="40"/>
  <c r="D13" i="40"/>
  <c r="B13" i="40"/>
  <c r="O12" i="40"/>
  <c r="N12" i="40"/>
  <c r="L12" i="40"/>
  <c r="I12" i="40"/>
  <c r="J12" i="40" s="1"/>
  <c r="H12" i="40"/>
  <c r="G12" i="40"/>
  <c r="F12" i="40"/>
  <c r="E12" i="40"/>
  <c r="D12" i="40"/>
  <c r="B12" i="40"/>
  <c r="O11" i="40"/>
  <c r="N11" i="40"/>
  <c r="L11" i="40"/>
  <c r="I11" i="40"/>
  <c r="J11" i="40" s="1"/>
  <c r="H11" i="40"/>
  <c r="G11" i="40"/>
  <c r="F11" i="40"/>
  <c r="E11" i="40"/>
  <c r="D11" i="40"/>
  <c r="B11" i="40"/>
  <c r="Q6" i="40"/>
  <c r="L6" i="40"/>
  <c r="I6" i="40"/>
  <c r="J6" i="40" s="1"/>
  <c r="H6" i="40"/>
  <c r="G6" i="40"/>
  <c r="F6" i="40"/>
  <c r="E6" i="40"/>
  <c r="D6" i="40"/>
  <c r="B6" i="40"/>
  <c r="L5" i="40"/>
  <c r="I5" i="40"/>
  <c r="J5" i="40" s="1"/>
  <c r="H5" i="40"/>
  <c r="G5" i="40"/>
  <c r="F5" i="40"/>
  <c r="E5" i="40"/>
  <c r="D5" i="40"/>
  <c r="B5" i="40"/>
  <c r="L10" i="40"/>
  <c r="J10" i="40"/>
  <c r="H10" i="40"/>
  <c r="G10" i="40"/>
  <c r="F10" i="40"/>
  <c r="E10" i="40"/>
  <c r="D10" i="40"/>
  <c r="B10" i="40"/>
  <c r="L9" i="40"/>
  <c r="I9" i="40"/>
  <c r="J9" i="40" s="1"/>
  <c r="H9" i="40"/>
  <c r="G9" i="40"/>
  <c r="F9" i="40"/>
  <c r="E9" i="40"/>
  <c r="D9" i="40"/>
  <c r="B9" i="40"/>
  <c r="L8" i="40"/>
  <c r="I8" i="40"/>
  <c r="J8" i="40" s="1"/>
  <c r="H8" i="40"/>
  <c r="G8" i="40"/>
  <c r="F8" i="40"/>
  <c r="E8" i="40"/>
  <c r="D8" i="40"/>
  <c r="B8" i="40"/>
  <c r="L7" i="40"/>
  <c r="J7" i="40"/>
  <c r="H7" i="40"/>
  <c r="G7" i="40"/>
  <c r="F7" i="40"/>
  <c r="E7" i="40"/>
  <c r="D7" i="40"/>
  <c r="B7" i="40"/>
  <c r="Q20" i="39"/>
  <c r="O20" i="39"/>
  <c r="N20" i="39"/>
  <c r="M20" i="39"/>
  <c r="L20" i="39"/>
  <c r="I20" i="39"/>
  <c r="J20" i="39" s="1"/>
  <c r="H20" i="39"/>
  <c r="G20" i="39"/>
  <c r="F20" i="39"/>
  <c r="E20" i="39"/>
  <c r="D20" i="39"/>
  <c r="B20" i="39"/>
  <c r="Q19" i="39"/>
  <c r="O19" i="39"/>
  <c r="N19" i="39"/>
  <c r="L19" i="39"/>
  <c r="I19" i="39"/>
  <c r="J19" i="39" s="1"/>
  <c r="H19" i="39"/>
  <c r="G19" i="39"/>
  <c r="F19" i="39"/>
  <c r="E19" i="39"/>
  <c r="D19" i="39"/>
  <c r="B19" i="39"/>
  <c r="Q18" i="39"/>
  <c r="O18" i="39"/>
  <c r="N18" i="39"/>
  <c r="L18" i="39"/>
  <c r="I18" i="39"/>
  <c r="J18" i="39" s="1"/>
  <c r="H18" i="39"/>
  <c r="G18" i="39"/>
  <c r="F18" i="39"/>
  <c r="E18" i="39"/>
  <c r="D18" i="39"/>
  <c r="B18" i="39"/>
  <c r="L15" i="39"/>
  <c r="I15" i="39"/>
  <c r="N15" i="39" s="1"/>
  <c r="O15" i="39" s="1"/>
  <c r="H15" i="39"/>
  <c r="G15" i="39"/>
  <c r="F15" i="39"/>
  <c r="E15" i="39"/>
  <c r="D15" i="39"/>
  <c r="B15" i="39"/>
  <c r="L14" i="39"/>
  <c r="I14" i="39"/>
  <c r="N14" i="39" s="1"/>
  <c r="O14" i="39" s="1"/>
  <c r="H14" i="39"/>
  <c r="G14" i="39"/>
  <c r="F14" i="39"/>
  <c r="E14" i="39"/>
  <c r="D14" i="39"/>
  <c r="B14" i="39"/>
  <c r="L13" i="39"/>
  <c r="I13" i="39"/>
  <c r="N13" i="39" s="1"/>
  <c r="O13" i="39" s="1"/>
  <c r="H13" i="39"/>
  <c r="G13" i="39"/>
  <c r="F13" i="39"/>
  <c r="E13" i="39"/>
  <c r="D13" i="39"/>
  <c r="B13" i="39"/>
  <c r="L12" i="39"/>
  <c r="I12" i="39"/>
  <c r="N12" i="39" s="1"/>
  <c r="O12" i="39" s="1"/>
  <c r="H12" i="39"/>
  <c r="G12" i="39"/>
  <c r="F12" i="39"/>
  <c r="E12" i="39"/>
  <c r="D12" i="39"/>
  <c r="B12" i="39"/>
  <c r="L6" i="39"/>
  <c r="I6" i="39"/>
  <c r="N6" i="39" s="1"/>
  <c r="O6" i="39" s="1"/>
  <c r="H6" i="39"/>
  <c r="G6" i="39"/>
  <c r="F6" i="39"/>
  <c r="E6" i="39"/>
  <c r="D6" i="39"/>
  <c r="B6" i="39"/>
  <c r="D12" i="36"/>
  <c r="E12" i="36"/>
  <c r="F12" i="36"/>
  <c r="G12" i="36"/>
  <c r="H12" i="36"/>
  <c r="I12" i="36"/>
  <c r="J12" i="36" s="1"/>
  <c r="L12" i="36"/>
  <c r="D13" i="36"/>
  <c r="E13" i="36"/>
  <c r="F13" i="36"/>
  <c r="G13" i="36"/>
  <c r="H13" i="36"/>
  <c r="I13" i="36"/>
  <c r="N13" i="36" s="1"/>
  <c r="O13" i="36" s="1"/>
  <c r="L13" i="36"/>
  <c r="B12" i="36"/>
  <c r="B13" i="36"/>
  <c r="D14" i="37"/>
  <c r="E14" i="37"/>
  <c r="F14" i="37"/>
  <c r="G14" i="37"/>
  <c r="H14" i="37"/>
  <c r="I14" i="37"/>
  <c r="J14" i="37" s="1"/>
  <c r="L14" i="37"/>
  <c r="D15" i="37"/>
  <c r="E15" i="37"/>
  <c r="F15" i="37"/>
  <c r="G15" i="37"/>
  <c r="H15" i="37"/>
  <c r="I15" i="37"/>
  <c r="N15" i="37" s="1"/>
  <c r="O15" i="37" s="1"/>
  <c r="L15" i="37"/>
  <c r="B14" i="37"/>
  <c r="B15" i="37"/>
  <c r="Q20" i="38"/>
  <c r="O20" i="38"/>
  <c r="N20" i="38"/>
  <c r="M20" i="38"/>
  <c r="L20" i="38"/>
  <c r="I20" i="38"/>
  <c r="J20" i="38" s="1"/>
  <c r="H20" i="38"/>
  <c r="G20" i="38"/>
  <c r="F20" i="38"/>
  <c r="E20" i="38"/>
  <c r="D20" i="38"/>
  <c r="B20" i="38"/>
  <c r="Q19" i="38"/>
  <c r="O19" i="38"/>
  <c r="N19" i="38"/>
  <c r="L19" i="38"/>
  <c r="I19" i="38"/>
  <c r="J19" i="38" s="1"/>
  <c r="H19" i="38"/>
  <c r="G19" i="38"/>
  <c r="F19" i="38"/>
  <c r="E19" i="38"/>
  <c r="D19" i="38"/>
  <c r="B19" i="38"/>
  <c r="Q18" i="38"/>
  <c r="O18" i="38"/>
  <c r="N18" i="38"/>
  <c r="L18" i="38"/>
  <c r="I18" i="38"/>
  <c r="J18" i="38" s="1"/>
  <c r="H18" i="38"/>
  <c r="G18" i="38"/>
  <c r="F18" i="38"/>
  <c r="E18" i="38"/>
  <c r="D18" i="38"/>
  <c r="B18" i="38"/>
  <c r="O11" i="38"/>
  <c r="N11" i="38"/>
  <c r="L11" i="38"/>
  <c r="I11" i="38"/>
  <c r="J11" i="38" s="1"/>
  <c r="H11" i="38"/>
  <c r="G11" i="38"/>
  <c r="F11" i="38"/>
  <c r="E11" i="38"/>
  <c r="D11" i="38"/>
  <c r="B11" i="38"/>
  <c r="Q10" i="38"/>
  <c r="O10" i="38"/>
  <c r="N10" i="38"/>
  <c r="L10" i="38"/>
  <c r="I10" i="38"/>
  <c r="J10" i="38" s="1"/>
  <c r="H10" i="38"/>
  <c r="G10" i="38"/>
  <c r="F10" i="38"/>
  <c r="E10" i="38"/>
  <c r="D10" i="38"/>
  <c r="B10" i="38"/>
  <c r="N9" i="38"/>
  <c r="O9" i="38" s="1"/>
  <c r="L9" i="38"/>
  <c r="J9" i="38"/>
  <c r="H9" i="38"/>
  <c r="G9" i="38"/>
  <c r="F9" i="38"/>
  <c r="E9" i="38"/>
  <c r="D9" i="38"/>
  <c r="B9" i="38"/>
  <c r="L8" i="38"/>
  <c r="I8" i="38"/>
  <c r="J8" i="38" s="1"/>
  <c r="H8" i="38"/>
  <c r="G8" i="38"/>
  <c r="F8" i="38"/>
  <c r="E8" i="38"/>
  <c r="D8" i="38"/>
  <c r="B8" i="38"/>
  <c r="L7" i="38"/>
  <c r="I7" i="38"/>
  <c r="H7" i="38"/>
  <c r="G7" i="38"/>
  <c r="F7" i="38"/>
  <c r="E7" i="38"/>
  <c r="D7" i="38"/>
  <c r="B7" i="38"/>
  <c r="L6" i="38"/>
  <c r="I6" i="38"/>
  <c r="J6" i="38" s="1"/>
  <c r="H6" i="38"/>
  <c r="G6" i="38"/>
  <c r="F6" i="38"/>
  <c r="E6" i="38"/>
  <c r="D6" i="38"/>
  <c r="B6" i="38"/>
  <c r="L5" i="38"/>
  <c r="I5" i="38"/>
  <c r="J5" i="38" s="1"/>
  <c r="H5" i="38"/>
  <c r="G5" i="38"/>
  <c r="F5" i="38"/>
  <c r="E5" i="38"/>
  <c r="D5" i="38"/>
  <c r="B5" i="38"/>
  <c r="L13" i="37"/>
  <c r="I13" i="37"/>
  <c r="J13" i="37" s="1"/>
  <c r="H13" i="37"/>
  <c r="G13" i="37"/>
  <c r="F13" i="37"/>
  <c r="E13" i="37"/>
  <c r="D13" i="37"/>
  <c r="B13" i="37"/>
  <c r="L12" i="37"/>
  <c r="I12" i="37"/>
  <c r="J12" i="37" s="1"/>
  <c r="H12" i="37"/>
  <c r="G12" i="37"/>
  <c r="F12" i="37"/>
  <c r="E12" i="37"/>
  <c r="D12" i="37"/>
  <c r="B12" i="37"/>
  <c r="L9" i="37"/>
  <c r="I9" i="37"/>
  <c r="J9" i="37" s="1"/>
  <c r="H9" i="37"/>
  <c r="G9" i="37"/>
  <c r="F9" i="37"/>
  <c r="E9" i="37"/>
  <c r="D9" i="37"/>
  <c r="B9" i="37"/>
  <c r="L8" i="37"/>
  <c r="I8" i="37"/>
  <c r="H8" i="37"/>
  <c r="G8" i="37"/>
  <c r="F8" i="37"/>
  <c r="E8" i="37"/>
  <c r="D8" i="37"/>
  <c r="B8" i="37"/>
  <c r="L7" i="37"/>
  <c r="I7" i="37"/>
  <c r="J7" i="37" s="1"/>
  <c r="H7" i="37"/>
  <c r="G7" i="37"/>
  <c r="F7" i="37"/>
  <c r="E7" i="37"/>
  <c r="D7" i="37"/>
  <c r="B7" i="37"/>
  <c r="L6" i="37"/>
  <c r="I6" i="37"/>
  <c r="J6" i="37" s="1"/>
  <c r="H6" i="37"/>
  <c r="G6" i="37"/>
  <c r="F6" i="37"/>
  <c r="E6" i="37"/>
  <c r="D6" i="37"/>
  <c r="B6" i="37"/>
  <c r="L11" i="36"/>
  <c r="I11" i="36"/>
  <c r="J11" i="36" s="1"/>
  <c r="H11" i="36"/>
  <c r="G11" i="36"/>
  <c r="F11" i="36"/>
  <c r="E11" i="36"/>
  <c r="D11" i="36"/>
  <c r="B11" i="36"/>
  <c r="L10" i="36"/>
  <c r="I10" i="36"/>
  <c r="J10" i="36" s="1"/>
  <c r="H10" i="36"/>
  <c r="G10" i="36"/>
  <c r="F10" i="36"/>
  <c r="E10" i="36"/>
  <c r="D10" i="36"/>
  <c r="B10" i="36"/>
  <c r="L9" i="36"/>
  <c r="I9" i="36"/>
  <c r="N9" i="36" s="1"/>
  <c r="O9" i="36" s="1"/>
  <c r="H9" i="36"/>
  <c r="G9" i="36"/>
  <c r="F9" i="36"/>
  <c r="E9" i="36"/>
  <c r="D9" i="36"/>
  <c r="B9" i="36"/>
  <c r="L8" i="36"/>
  <c r="I8" i="36"/>
  <c r="J8" i="36" s="1"/>
  <c r="H8" i="36"/>
  <c r="G8" i="36"/>
  <c r="F8" i="36"/>
  <c r="E8" i="36"/>
  <c r="D8" i="36"/>
  <c r="B8" i="36"/>
  <c r="L7" i="36"/>
  <c r="I7" i="36"/>
  <c r="J7" i="36" s="1"/>
  <c r="H7" i="36"/>
  <c r="G7" i="36"/>
  <c r="F7" i="36"/>
  <c r="E7" i="36"/>
  <c r="D7" i="36"/>
  <c r="B7" i="36"/>
  <c r="L6" i="36"/>
  <c r="J6" i="36"/>
  <c r="H6" i="36"/>
  <c r="G6" i="36"/>
  <c r="F6" i="36"/>
  <c r="E6" i="36"/>
  <c r="D6" i="36"/>
  <c r="B6" i="36"/>
  <c r="Q21" i="35"/>
  <c r="O21" i="35"/>
  <c r="N21" i="35"/>
  <c r="M21" i="35"/>
  <c r="L21" i="35"/>
  <c r="I21" i="35"/>
  <c r="J21" i="35" s="1"/>
  <c r="H21" i="35"/>
  <c r="G21" i="35"/>
  <c r="F21" i="35"/>
  <c r="E21" i="35"/>
  <c r="D21" i="35"/>
  <c r="B21" i="35"/>
  <c r="Q20" i="35"/>
  <c r="O20" i="35"/>
  <c r="N20" i="35"/>
  <c r="L20" i="35"/>
  <c r="I20" i="35"/>
  <c r="J20" i="35" s="1"/>
  <c r="H20" i="35"/>
  <c r="G20" i="35"/>
  <c r="F20" i="35"/>
  <c r="E20" i="35"/>
  <c r="D20" i="35"/>
  <c r="B20" i="35"/>
  <c r="Q19" i="35"/>
  <c r="O19" i="35"/>
  <c r="N19" i="35"/>
  <c r="L19" i="35"/>
  <c r="I19" i="35"/>
  <c r="J19" i="35" s="1"/>
  <c r="H19" i="35"/>
  <c r="G19" i="35"/>
  <c r="F19" i="35"/>
  <c r="E19" i="35"/>
  <c r="D19" i="35"/>
  <c r="B19" i="35"/>
  <c r="H18" i="35"/>
  <c r="G18" i="35"/>
  <c r="F18" i="35"/>
  <c r="E18" i="35"/>
  <c r="D18" i="35"/>
  <c r="B18" i="35"/>
  <c r="H17" i="35"/>
  <c r="G17" i="35"/>
  <c r="F17" i="35"/>
  <c r="E17" i="35"/>
  <c r="D17" i="35"/>
  <c r="B17" i="35"/>
  <c r="H16" i="35"/>
  <c r="G16" i="35"/>
  <c r="F16" i="35"/>
  <c r="E16" i="35"/>
  <c r="D16" i="35"/>
  <c r="B16" i="35"/>
  <c r="H15" i="35"/>
  <c r="G15" i="35"/>
  <c r="F15" i="35"/>
  <c r="E15" i="35"/>
  <c r="D15" i="35"/>
  <c r="B15" i="35"/>
  <c r="H14" i="35"/>
  <c r="G14" i="35"/>
  <c r="F14" i="35"/>
  <c r="E14" i="35"/>
  <c r="D14" i="35"/>
  <c r="B14" i="35"/>
  <c r="H13" i="35"/>
  <c r="G13" i="35"/>
  <c r="F13" i="35"/>
  <c r="E13" i="35"/>
  <c r="D13" i="35"/>
  <c r="B13" i="35"/>
  <c r="H12" i="35"/>
  <c r="G12" i="35"/>
  <c r="F12" i="35"/>
  <c r="E12" i="35"/>
  <c r="D12" i="35"/>
  <c r="B12" i="35"/>
  <c r="H11" i="35"/>
  <c r="G11" i="35"/>
  <c r="F11" i="35"/>
  <c r="E11" i="35"/>
  <c r="D11" i="35"/>
  <c r="B11" i="35"/>
  <c r="Q10" i="35"/>
  <c r="L10" i="35"/>
  <c r="I10" i="35"/>
  <c r="J10" i="35" s="1"/>
  <c r="H10" i="35"/>
  <c r="G10" i="35"/>
  <c r="F10" i="35"/>
  <c r="E10" i="35"/>
  <c r="D10" i="35"/>
  <c r="B10" i="35"/>
  <c r="Q9" i="35"/>
  <c r="L9" i="35"/>
  <c r="I9" i="35"/>
  <c r="J9" i="35" s="1"/>
  <c r="H9" i="35"/>
  <c r="G9" i="35"/>
  <c r="F9" i="35"/>
  <c r="E9" i="35"/>
  <c r="D9" i="35"/>
  <c r="B9" i="35"/>
  <c r="L7" i="35"/>
  <c r="I7" i="35"/>
  <c r="N7" i="35" s="1"/>
  <c r="O7" i="35" s="1"/>
  <c r="H7" i="35"/>
  <c r="G7" i="35"/>
  <c r="F7" i="35"/>
  <c r="E7" i="35"/>
  <c r="D7" i="35"/>
  <c r="B7" i="35"/>
  <c r="L6" i="35"/>
  <c r="I6" i="35"/>
  <c r="J6" i="35" s="1"/>
  <c r="H6" i="35"/>
  <c r="G6" i="35"/>
  <c r="F6" i="35"/>
  <c r="E6" i="35"/>
  <c r="D6" i="35"/>
  <c r="B6" i="35"/>
  <c r="L5" i="35"/>
  <c r="I5" i="35"/>
  <c r="J5" i="35" s="1"/>
  <c r="H5" i="35"/>
  <c r="G5" i="35"/>
  <c r="F5" i="35"/>
  <c r="E5" i="35"/>
  <c r="D5" i="35"/>
  <c r="B5" i="35"/>
  <c r="L21" i="34"/>
  <c r="J21" i="34"/>
  <c r="H21" i="34"/>
  <c r="G21" i="34"/>
  <c r="F21" i="34"/>
  <c r="E21" i="34"/>
  <c r="D21" i="34"/>
  <c r="B21" i="34"/>
  <c r="B20" i="34"/>
  <c r="L18" i="34"/>
  <c r="J18" i="34"/>
  <c r="H18" i="34"/>
  <c r="G18" i="34"/>
  <c r="F18" i="34"/>
  <c r="E18" i="34"/>
  <c r="D18" i="34"/>
  <c r="B18" i="34"/>
  <c r="L17" i="34"/>
  <c r="J17" i="34"/>
  <c r="H17" i="34"/>
  <c r="G17" i="34"/>
  <c r="F17" i="34"/>
  <c r="E17" i="34"/>
  <c r="D17" i="34"/>
  <c r="B17" i="34"/>
  <c r="L13" i="34"/>
  <c r="I13" i="34"/>
  <c r="H13" i="34"/>
  <c r="G13" i="34"/>
  <c r="F13" i="34"/>
  <c r="E13" i="34"/>
  <c r="D13" i="34"/>
  <c r="B13" i="34"/>
  <c r="L12" i="34"/>
  <c r="I12" i="34"/>
  <c r="H12" i="34"/>
  <c r="G12" i="34"/>
  <c r="F12" i="34"/>
  <c r="E12" i="34"/>
  <c r="D12" i="34"/>
  <c r="B12" i="34"/>
  <c r="L11" i="34"/>
  <c r="I11" i="34"/>
  <c r="H11" i="34"/>
  <c r="G11" i="34"/>
  <c r="F11" i="34"/>
  <c r="E11" i="34"/>
  <c r="D11" i="34"/>
  <c r="B11" i="34"/>
  <c r="L10" i="34"/>
  <c r="I10" i="34"/>
  <c r="H10" i="34"/>
  <c r="G10" i="34"/>
  <c r="F10" i="34"/>
  <c r="E10" i="34"/>
  <c r="D10" i="34"/>
  <c r="B10" i="34"/>
  <c r="L9" i="34"/>
  <c r="I9" i="34"/>
  <c r="N9" i="34" s="1"/>
  <c r="O9" i="34" s="1"/>
  <c r="H9" i="34"/>
  <c r="G9" i="34"/>
  <c r="F9" i="34"/>
  <c r="E9" i="34"/>
  <c r="D9" i="34"/>
  <c r="B9" i="34"/>
  <c r="L8" i="34"/>
  <c r="I8" i="34"/>
  <c r="H8" i="34"/>
  <c r="G8" i="34"/>
  <c r="F8" i="34"/>
  <c r="E8" i="34"/>
  <c r="D8" i="34"/>
  <c r="B8" i="34"/>
  <c r="L7" i="34"/>
  <c r="I7" i="34"/>
  <c r="H7" i="34"/>
  <c r="G7" i="34"/>
  <c r="F7" i="34"/>
  <c r="E7" i="34"/>
  <c r="D7" i="34"/>
  <c r="B7" i="34"/>
  <c r="L6" i="34"/>
  <c r="I6" i="34"/>
  <c r="N6" i="34" s="1"/>
  <c r="O6" i="34" s="1"/>
  <c r="H6" i="34"/>
  <c r="G6" i="34"/>
  <c r="F6" i="34"/>
  <c r="E6" i="34"/>
  <c r="D6" i="34"/>
  <c r="B6" i="34"/>
  <c r="O19" i="33"/>
  <c r="N19" i="33"/>
  <c r="L19" i="33"/>
  <c r="I19" i="33"/>
  <c r="J19" i="33" s="1"/>
  <c r="H19" i="33"/>
  <c r="G19" i="33"/>
  <c r="F19" i="33"/>
  <c r="E19" i="33"/>
  <c r="D19" i="33"/>
  <c r="B19" i="33"/>
  <c r="O18" i="33"/>
  <c r="N18" i="33"/>
  <c r="L18" i="33"/>
  <c r="I18" i="33"/>
  <c r="J18" i="33" s="1"/>
  <c r="H18" i="33"/>
  <c r="G18" i="33"/>
  <c r="F18" i="33"/>
  <c r="E18" i="33"/>
  <c r="D18" i="33"/>
  <c r="B18" i="33"/>
  <c r="O17" i="33"/>
  <c r="N17" i="33"/>
  <c r="L17" i="33"/>
  <c r="I17" i="33"/>
  <c r="J17" i="33" s="1"/>
  <c r="H17" i="33"/>
  <c r="G17" i="33"/>
  <c r="F17" i="33"/>
  <c r="E17" i="33"/>
  <c r="D17" i="33"/>
  <c r="B17" i="33"/>
  <c r="O16" i="33"/>
  <c r="N16" i="33"/>
  <c r="L16" i="33"/>
  <c r="I16" i="33"/>
  <c r="J16" i="33" s="1"/>
  <c r="H16" i="33"/>
  <c r="G16" i="33"/>
  <c r="F16" i="33"/>
  <c r="E16" i="33"/>
  <c r="D16" i="33"/>
  <c r="B16" i="33"/>
  <c r="O15" i="33"/>
  <c r="N15" i="33"/>
  <c r="L15" i="33"/>
  <c r="I15" i="33"/>
  <c r="J15" i="33" s="1"/>
  <c r="H15" i="33"/>
  <c r="G15" i="33"/>
  <c r="F15" i="33"/>
  <c r="E15" i="33"/>
  <c r="D15" i="33"/>
  <c r="B15" i="33"/>
  <c r="O14" i="33"/>
  <c r="N14" i="33"/>
  <c r="L14" i="33"/>
  <c r="I14" i="33"/>
  <c r="J14" i="33" s="1"/>
  <c r="H14" i="33"/>
  <c r="G14" i="33"/>
  <c r="F14" i="33"/>
  <c r="E14" i="33"/>
  <c r="D14" i="33"/>
  <c r="B14" i="33"/>
  <c r="O13" i="33"/>
  <c r="N13" i="33"/>
  <c r="L13" i="33"/>
  <c r="I13" i="33"/>
  <c r="J13" i="33" s="1"/>
  <c r="H13" i="33"/>
  <c r="G13" i="33"/>
  <c r="F13" i="33"/>
  <c r="E13" i="33"/>
  <c r="D13" i="33"/>
  <c r="B13" i="33"/>
  <c r="O12" i="33"/>
  <c r="L12" i="33"/>
  <c r="I12" i="33"/>
  <c r="J12" i="33" s="1"/>
  <c r="H12" i="33"/>
  <c r="G12" i="33"/>
  <c r="F12" i="33"/>
  <c r="E12" i="33"/>
  <c r="D12" i="33"/>
  <c r="B12" i="33"/>
  <c r="O11" i="33"/>
  <c r="N11" i="33"/>
  <c r="L11" i="33"/>
  <c r="I11" i="33"/>
  <c r="J11" i="33" s="1"/>
  <c r="H11" i="33"/>
  <c r="G11" i="33"/>
  <c r="F11" i="33"/>
  <c r="E11" i="33"/>
  <c r="D11" i="33"/>
  <c r="B11" i="33"/>
  <c r="O10" i="33"/>
  <c r="N10" i="33"/>
  <c r="L10" i="33"/>
  <c r="I10" i="33"/>
  <c r="J10" i="33" s="1"/>
  <c r="H10" i="33"/>
  <c r="G10" i="33"/>
  <c r="F10" i="33"/>
  <c r="E10" i="33"/>
  <c r="D10" i="33"/>
  <c r="B10" i="33"/>
  <c r="O9" i="33"/>
  <c r="N9" i="33"/>
  <c r="L9" i="33"/>
  <c r="I9" i="33"/>
  <c r="J9" i="33" s="1"/>
  <c r="H9" i="33"/>
  <c r="G9" i="33"/>
  <c r="F9" i="33"/>
  <c r="E9" i="33"/>
  <c r="D9" i="33"/>
  <c r="B9" i="33"/>
  <c r="O8" i="33"/>
  <c r="N8" i="33"/>
  <c r="L8" i="33"/>
  <c r="I8" i="33"/>
  <c r="J8" i="33" s="1"/>
  <c r="H8" i="33"/>
  <c r="G8" i="33"/>
  <c r="F8" i="33"/>
  <c r="E8" i="33"/>
  <c r="D8" i="33"/>
  <c r="B8" i="33"/>
  <c r="O7" i="33"/>
  <c r="N7" i="33"/>
  <c r="L7" i="33"/>
  <c r="I7" i="33"/>
  <c r="J7" i="33" s="1"/>
  <c r="H7" i="33"/>
  <c r="G7" i="33"/>
  <c r="F7" i="33"/>
  <c r="E7" i="33"/>
  <c r="D7" i="33"/>
  <c r="B7" i="33"/>
  <c r="N6" i="33"/>
  <c r="O6" i="33" s="1"/>
  <c r="L6" i="33"/>
  <c r="I6" i="33"/>
  <c r="J6" i="33" s="1"/>
  <c r="H6" i="33"/>
  <c r="G6" i="33"/>
  <c r="F6" i="33"/>
  <c r="E6" i="33"/>
  <c r="D6" i="33"/>
  <c r="B6" i="33"/>
  <c r="L5" i="33"/>
  <c r="I5" i="33"/>
  <c r="H5" i="33"/>
  <c r="G5" i="33"/>
  <c r="F5" i="33"/>
  <c r="E5" i="33"/>
  <c r="D5" i="33"/>
  <c r="B5" i="33"/>
  <c r="O19" i="32"/>
  <c r="N19" i="32"/>
  <c r="L19" i="32"/>
  <c r="I19" i="32"/>
  <c r="J19" i="32" s="1"/>
  <c r="H19" i="32"/>
  <c r="G19" i="32"/>
  <c r="F19" i="32"/>
  <c r="E19" i="32"/>
  <c r="D19" i="32"/>
  <c r="B19" i="32"/>
  <c r="O18" i="32"/>
  <c r="N18" i="32"/>
  <c r="L18" i="32"/>
  <c r="I18" i="32"/>
  <c r="J18" i="32" s="1"/>
  <c r="H18" i="32"/>
  <c r="G18" i="32"/>
  <c r="F18" i="32"/>
  <c r="E18" i="32"/>
  <c r="D18" i="32"/>
  <c r="B18" i="32"/>
  <c r="O17" i="32"/>
  <c r="N17" i="32"/>
  <c r="L17" i="32"/>
  <c r="I17" i="32"/>
  <c r="J17" i="32" s="1"/>
  <c r="H17" i="32"/>
  <c r="G17" i="32"/>
  <c r="F17" i="32"/>
  <c r="E17" i="32"/>
  <c r="D17" i="32"/>
  <c r="B17" i="32"/>
  <c r="O16" i="32"/>
  <c r="N16" i="32"/>
  <c r="L16" i="32"/>
  <c r="I16" i="32"/>
  <c r="J16" i="32" s="1"/>
  <c r="H16" i="32"/>
  <c r="G16" i="32"/>
  <c r="F16" i="32"/>
  <c r="E16" i="32"/>
  <c r="D16" i="32"/>
  <c r="B16" i="32"/>
  <c r="O15" i="32"/>
  <c r="N15" i="32"/>
  <c r="L15" i="32"/>
  <c r="I15" i="32"/>
  <c r="J15" i="32" s="1"/>
  <c r="H15" i="32"/>
  <c r="G15" i="32"/>
  <c r="F15" i="32"/>
  <c r="E15" i="32"/>
  <c r="D15" i="32"/>
  <c r="B15" i="32"/>
  <c r="O14" i="32"/>
  <c r="N14" i="32"/>
  <c r="L14" i="32"/>
  <c r="I14" i="32"/>
  <c r="J14" i="32" s="1"/>
  <c r="H14" i="32"/>
  <c r="G14" i="32"/>
  <c r="F14" i="32"/>
  <c r="E14" i="32"/>
  <c r="D14" i="32"/>
  <c r="B14" i="32"/>
  <c r="O13" i="32"/>
  <c r="N13" i="32"/>
  <c r="L13" i="32"/>
  <c r="I13" i="32"/>
  <c r="J13" i="32" s="1"/>
  <c r="H13" i="32"/>
  <c r="G13" i="32"/>
  <c r="F13" i="32"/>
  <c r="E13" i="32"/>
  <c r="D13" i="32"/>
  <c r="B13" i="32"/>
  <c r="L12" i="32"/>
  <c r="I12" i="32"/>
  <c r="J12" i="32" s="1"/>
  <c r="H12" i="32"/>
  <c r="G12" i="32"/>
  <c r="F12" i="32"/>
  <c r="E12" i="32"/>
  <c r="D12" i="32"/>
  <c r="B12" i="32"/>
  <c r="L11" i="32"/>
  <c r="I11" i="32"/>
  <c r="J11" i="32" s="1"/>
  <c r="H11" i="32"/>
  <c r="G11" i="32"/>
  <c r="F11" i="32"/>
  <c r="E11" i="32"/>
  <c r="D11" i="32"/>
  <c r="B11" i="32"/>
  <c r="L10" i="32"/>
  <c r="I10" i="32"/>
  <c r="J10" i="32" s="1"/>
  <c r="H10" i="32"/>
  <c r="G10" i="32"/>
  <c r="F10" i="32"/>
  <c r="E10" i="32"/>
  <c r="D10" i="32"/>
  <c r="B10" i="32"/>
  <c r="L9" i="32"/>
  <c r="I9" i="32"/>
  <c r="N9" i="32" s="1"/>
  <c r="O9" i="32" s="1"/>
  <c r="H9" i="32"/>
  <c r="G9" i="32"/>
  <c r="F9" i="32"/>
  <c r="E9" i="32"/>
  <c r="D9" i="32"/>
  <c r="B9" i="32"/>
  <c r="N8" i="32"/>
  <c r="O8" i="32" s="1"/>
  <c r="L8" i="32"/>
  <c r="I8" i="32"/>
  <c r="J8" i="32" s="1"/>
  <c r="H8" i="32"/>
  <c r="G8" i="32"/>
  <c r="F8" i="32"/>
  <c r="E8" i="32"/>
  <c r="D8" i="32"/>
  <c r="B8" i="32"/>
  <c r="L7" i="32"/>
  <c r="I7" i="32"/>
  <c r="J7" i="32" s="1"/>
  <c r="H7" i="32"/>
  <c r="G7" i="32"/>
  <c r="F7" i="32"/>
  <c r="E7" i="32"/>
  <c r="D7" i="32"/>
  <c r="B7" i="32"/>
  <c r="L6" i="32"/>
  <c r="I6" i="32"/>
  <c r="J6" i="32" s="1"/>
  <c r="H6" i="32"/>
  <c r="G6" i="32"/>
  <c r="F6" i="32"/>
  <c r="E6" i="32"/>
  <c r="D6" i="32"/>
  <c r="B6" i="32"/>
  <c r="L5" i="32"/>
  <c r="I5" i="32"/>
  <c r="H5" i="32"/>
  <c r="G5" i="32"/>
  <c r="F5" i="32"/>
  <c r="E5" i="32"/>
  <c r="D5" i="32"/>
  <c r="B5" i="32"/>
  <c r="O20" i="31"/>
  <c r="N20" i="31"/>
  <c r="L20" i="31"/>
  <c r="I20" i="31"/>
  <c r="J20" i="31" s="1"/>
  <c r="H20" i="31"/>
  <c r="G20" i="31"/>
  <c r="F20" i="31"/>
  <c r="E20" i="31"/>
  <c r="D20" i="31"/>
  <c r="B20" i="31"/>
  <c r="O19" i="31"/>
  <c r="N19" i="31"/>
  <c r="L19" i="31"/>
  <c r="I19" i="31"/>
  <c r="J19" i="31" s="1"/>
  <c r="H19" i="31"/>
  <c r="G19" i="31"/>
  <c r="F19" i="31"/>
  <c r="E19" i="31"/>
  <c r="D19" i="31"/>
  <c r="B19" i="31"/>
  <c r="L5" i="31"/>
  <c r="I5" i="31"/>
  <c r="J5" i="31" s="1"/>
  <c r="H5" i="31"/>
  <c r="G5" i="31"/>
  <c r="F5" i="31"/>
  <c r="E5" i="31"/>
  <c r="D5" i="31"/>
  <c r="B5" i="31"/>
  <c r="O20" i="30"/>
  <c r="N20" i="30"/>
  <c r="L20" i="30"/>
  <c r="I20" i="30"/>
  <c r="J20" i="30" s="1"/>
  <c r="H20" i="30"/>
  <c r="G20" i="30"/>
  <c r="F20" i="30"/>
  <c r="E20" i="30"/>
  <c r="D20" i="30"/>
  <c r="B20" i="30"/>
  <c r="O19" i="30"/>
  <c r="N19" i="30"/>
  <c r="L19" i="30"/>
  <c r="I19" i="30"/>
  <c r="J19" i="30" s="1"/>
  <c r="H19" i="30"/>
  <c r="G19" i="30"/>
  <c r="F19" i="30"/>
  <c r="E19" i="30"/>
  <c r="D19" i="30"/>
  <c r="B19" i="30"/>
  <c r="O18" i="30"/>
  <c r="N18" i="30"/>
  <c r="L18" i="30"/>
  <c r="I18" i="30"/>
  <c r="J18" i="30" s="1"/>
  <c r="H18" i="30"/>
  <c r="G18" i="30"/>
  <c r="F18" i="30"/>
  <c r="E18" i="30"/>
  <c r="D18" i="30"/>
  <c r="B18" i="30"/>
  <c r="O17" i="30"/>
  <c r="N17" i="30"/>
  <c r="L17" i="30"/>
  <c r="I17" i="30"/>
  <c r="J17" i="30" s="1"/>
  <c r="H17" i="30"/>
  <c r="G17" i="30"/>
  <c r="F17" i="30"/>
  <c r="E17" i="30"/>
  <c r="D17" i="30"/>
  <c r="B17" i="30"/>
  <c r="O16" i="30"/>
  <c r="N16" i="30"/>
  <c r="L16" i="30"/>
  <c r="I16" i="30"/>
  <c r="J16" i="30" s="1"/>
  <c r="H16" i="30"/>
  <c r="G16" i="30"/>
  <c r="F16" i="30"/>
  <c r="E16" i="30"/>
  <c r="D16" i="30"/>
  <c r="B16" i="30"/>
  <c r="O15" i="30"/>
  <c r="N15" i="30"/>
  <c r="L15" i="30"/>
  <c r="I15" i="30"/>
  <c r="J15" i="30" s="1"/>
  <c r="H15" i="30"/>
  <c r="G15" i="30"/>
  <c r="F15" i="30"/>
  <c r="E15" i="30"/>
  <c r="D15" i="30"/>
  <c r="B15" i="30"/>
  <c r="O14" i="30"/>
  <c r="N14" i="30"/>
  <c r="L14" i="30"/>
  <c r="I14" i="30"/>
  <c r="J14" i="30" s="1"/>
  <c r="H14" i="30"/>
  <c r="G14" i="30"/>
  <c r="F14" i="30"/>
  <c r="E14" i="30"/>
  <c r="D14" i="30"/>
  <c r="B14" i="30"/>
  <c r="O13" i="30"/>
  <c r="L13" i="30"/>
  <c r="I13" i="30"/>
  <c r="J13" i="30" s="1"/>
  <c r="H13" i="30"/>
  <c r="G13" i="30"/>
  <c r="F13" i="30"/>
  <c r="E13" i="30"/>
  <c r="D13" i="30"/>
  <c r="B13" i="30"/>
  <c r="O12" i="30"/>
  <c r="N12" i="30"/>
  <c r="L12" i="30"/>
  <c r="I12" i="30"/>
  <c r="J12" i="30" s="1"/>
  <c r="H12" i="30"/>
  <c r="G12" i="30"/>
  <c r="F12" i="30"/>
  <c r="E12" i="30"/>
  <c r="D12" i="30"/>
  <c r="B12" i="30"/>
  <c r="L11" i="30"/>
  <c r="I11" i="30"/>
  <c r="J11" i="30" s="1"/>
  <c r="H11" i="30"/>
  <c r="G11" i="30"/>
  <c r="F11" i="30"/>
  <c r="E11" i="30"/>
  <c r="D11" i="30"/>
  <c r="B11" i="30"/>
  <c r="L10" i="30"/>
  <c r="I10" i="30"/>
  <c r="N10" i="30" s="1"/>
  <c r="O10" i="30" s="1"/>
  <c r="H10" i="30"/>
  <c r="G10" i="30"/>
  <c r="F10" i="30"/>
  <c r="E10" i="30"/>
  <c r="D10" i="30"/>
  <c r="B10" i="30"/>
  <c r="I9" i="30"/>
  <c r="J9" i="30" s="1"/>
  <c r="H9" i="30"/>
  <c r="G9" i="30"/>
  <c r="F9" i="30"/>
  <c r="E9" i="30"/>
  <c r="D9" i="30"/>
  <c r="B9" i="30"/>
  <c r="I7" i="30"/>
  <c r="J7" i="30" s="1"/>
  <c r="H7" i="30"/>
  <c r="G7" i="30"/>
  <c r="F7" i="30"/>
  <c r="E7" i="30"/>
  <c r="D7" i="30"/>
  <c r="B7" i="30"/>
  <c r="I6" i="30"/>
  <c r="J6" i="30" s="1"/>
  <c r="H6" i="30"/>
  <c r="G6" i="30"/>
  <c r="F6" i="30"/>
  <c r="E6" i="30"/>
  <c r="D6" i="30"/>
  <c r="B6" i="30"/>
  <c r="I5" i="30"/>
  <c r="H5" i="30"/>
  <c r="G5" i="30"/>
  <c r="F5" i="30"/>
  <c r="E5" i="30"/>
  <c r="D5" i="30"/>
  <c r="B5" i="30"/>
  <c r="N11" i="44" l="1"/>
  <c r="O11" i="44" s="1"/>
  <c r="N6" i="40"/>
  <c r="O6" i="40" s="1"/>
  <c r="N5" i="40"/>
  <c r="O5" i="40" s="1"/>
  <c r="J7" i="34"/>
  <c r="N7" i="34"/>
  <c r="O7" i="34" s="1"/>
  <c r="J8" i="34"/>
  <c r="N8" i="34"/>
  <c r="O8" i="34" s="1"/>
  <c r="J10" i="34"/>
  <c r="N10" i="34"/>
  <c r="O10" i="34" s="1"/>
  <c r="J11" i="34"/>
  <c r="N11" i="34"/>
  <c r="O11" i="34" s="1"/>
  <c r="J12" i="34"/>
  <c r="N12" i="34"/>
  <c r="O12" i="34" s="1"/>
  <c r="J13" i="34"/>
  <c r="N13" i="34"/>
  <c r="O13" i="34" s="1"/>
  <c r="N11" i="30"/>
  <c r="O11" i="30" s="1"/>
  <c r="J7" i="45"/>
  <c r="N7" i="41"/>
  <c r="O7" i="41" s="1"/>
  <c r="N6" i="41"/>
  <c r="O6" i="41" s="1"/>
  <c r="J13" i="36"/>
  <c r="N13" i="37"/>
  <c r="O13" i="37" s="1"/>
  <c r="J6" i="39"/>
  <c r="J15" i="39"/>
  <c r="J13" i="39"/>
  <c r="N9" i="37"/>
  <c r="O9" i="37" s="1"/>
  <c r="J12" i="39"/>
  <c r="J14" i="39"/>
  <c r="J15" i="37"/>
  <c r="N12" i="36"/>
  <c r="O12" i="36" s="1"/>
  <c r="N11" i="36"/>
  <c r="O11" i="36" s="1"/>
  <c r="N12" i="37"/>
  <c r="O12" i="37" s="1"/>
  <c r="N14" i="37"/>
  <c r="O14" i="37" s="1"/>
  <c r="N8" i="37"/>
  <c r="O8" i="37" s="1"/>
  <c r="J7" i="38"/>
  <c r="J8" i="37"/>
  <c r="N6" i="37"/>
  <c r="O6" i="37" s="1"/>
  <c r="N7" i="37"/>
  <c r="O7" i="37" s="1"/>
  <c r="N8" i="36"/>
  <c r="O8" i="36" s="1"/>
  <c r="N7" i="36"/>
  <c r="O7" i="36" s="1"/>
  <c r="J9" i="36"/>
  <c r="N6" i="36"/>
  <c r="O6" i="36" s="1"/>
  <c r="N10" i="36"/>
  <c r="O10" i="36" s="1"/>
  <c r="J7" i="35"/>
  <c r="J9" i="34"/>
  <c r="J6" i="34"/>
  <c r="J5" i="33"/>
  <c r="N10" i="32"/>
  <c r="O10" i="32" s="1"/>
  <c r="J5" i="32"/>
  <c r="J9" i="32"/>
  <c r="N11" i="32"/>
  <c r="O11" i="32" s="1"/>
  <c r="O12" i="32"/>
  <c r="N7" i="32"/>
  <c r="O7" i="32" s="1"/>
  <c r="N5" i="31"/>
  <c r="O5" i="31" s="1"/>
  <c r="N9" i="30"/>
  <c r="O9" i="30" s="1"/>
  <c r="J5" i="30"/>
  <c r="J10" i="30"/>
  <c r="O19" i="28"/>
  <c r="N19" i="28"/>
  <c r="L19" i="28"/>
  <c r="I19" i="28"/>
  <c r="J19" i="28" s="1"/>
  <c r="H19" i="28"/>
  <c r="G19" i="28"/>
  <c r="F19" i="28"/>
  <c r="E19" i="28"/>
  <c r="D19" i="28"/>
  <c r="B19" i="28"/>
  <c r="O18" i="28"/>
  <c r="N18" i="28"/>
  <c r="L18" i="28"/>
  <c r="I18" i="28"/>
  <c r="J18" i="28" s="1"/>
  <c r="H18" i="28"/>
  <c r="G18" i="28"/>
  <c r="F18" i="28"/>
  <c r="E18" i="28"/>
  <c r="D18" i="28"/>
  <c r="B18" i="28"/>
  <c r="O17" i="28"/>
  <c r="N17" i="28"/>
  <c r="L17" i="28"/>
  <c r="I17" i="28"/>
  <c r="J17" i="28" s="1"/>
  <c r="H17" i="28"/>
  <c r="G17" i="28"/>
  <c r="F17" i="28"/>
  <c r="E17" i="28"/>
  <c r="D17" i="28"/>
  <c r="B17" i="28"/>
  <c r="O16" i="28"/>
  <c r="N16" i="28"/>
  <c r="L16" i="28"/>
  <c r="I16" i="28"/>
  <c r="J16" i="28" s="1"/>
  <c r="H16" i="28"/>
  <c r="G16" i="28"/>
  <c r="F16" i="28"/>
  <c r="E16" i="28"/>
  <c r="D16" i="28"/>
  <c r="B16" i="28"/>
  <c r="O15" i="28"/>
  <c r="N15" i="28"/>
  <c r="L15" i="28"/>
  <c r="I15" i="28"/>
  <c r="J15" i="28" s="1"/>
  <c r="H15" i="28"/>
  <c r="G15" i="28"/>
  <c r="F15" i="28"/>
  <c r="E15" i="28"/>
  <c r="D15" i="28"/>
  <c r="B15" i="28"/>
  <c r="O14" i="28"/>
  <c r="N14" i="28"/>
  <c r="L14" i="28"/>
  <c r="I14" i="28"/>
  <c r="J14" i="28" s="1"/>
  <c r="H14" i="28"/>
  <c r="G14" i="28"/>
  <c r="F14" i="28"/>
  <c r="E14" i="28"/>
  <c r="D14" i="28"/>
  <c r="B14" i="28"/>
  <c r="O13" i="28"/>
  <c r="N13" i="28"/>
  <c r="L13" i="28"/>
  <c r="I13" i="28"/>
  <c r="J13" i="28" s="1"/>
  <c r="H13" i="28"/>
  <c r="G13" i="28"/>
  <c r="F13" i="28"/>
  <c r="E13" i="28"/>
  <c r="D13" i="28"/>
  <c r="B13" i="28"/>
  <c r="O12" i="28"/>
  <c r="L12" i="28"/>
  <c r="I12" i="28"/>
  <c r="J12" i="28" s="1"/>
  <c r="H12" i="28"/>
  <c r="G12" i="28"/>
  <c r="F12" i="28"/>
  <c r="E12" i="28"/>
  <c r="D12" i="28"/>
  <c r="B12" i="28"/>
  <c r="O11" i="28"/>
  <c r="N11" i="28"/>
  <c r="L11" i="28"/>
  <c r="I11" i="28"/>
  <c r="J11" i="28" s="1"/>
  <c r="H11" i="28"/>
  <c r="G11" i="28"/>
  <c r="F11" i="28"/>
  <c r="E11" i="28"/>
  <c r="D11" i="28"/>
  <c r="B11" i="28"/>
  <c r="O10" i="28"/>
  <c r="N10" i="28"/>
  <c r="L10" i="28"/>
  <c r="I10" i="28"/>
  <c r="J10" i="28" s="1"/>
  <c r="H10" i="28"/>
  <c r="G10" i="28"/>
  <c r="F10" i="28"/>
  <c r="E10" i="28"/>
  <c r="D10" i="28"/>
  <c r="B10" i="28"/>
  <c r="L9" i="28"/>
  <c r="I9" i="28"/>
  <c r="N9" i="28" s="1"/>
  <c r="O9" i="28" s="1"/>
  <c r="H9" i="28"/>
  <c r="G9" i="28"/>
  <c r="F9" i="28"/>
  <c r="E9" i="28"/>
  <c r="D9" i="28"/>
  <c r="B9" i="28"/>
  <c r="N8" i="28"/>
  <c r="O8" i="28" s="1"/>
  <c r="L8" i="28"/>
  <c r="I8" i="28"/>
  <c r="J8" i="28" s="1"/>
  <c r="H8" i="28"/>
  <c r="G8" i="28"/>
  <c r="F8" i="28"/>
  <c r="E8" i="28"/>
  <c r="D8" i="28"/>
  <c r="B8" i="28"/>
  <c r="L7" i="28"/>
  <c r="I7" i="28"/>
  <c r="J7" i="28" s="1"/>
  <c r="H7" i="28"/>
  <c r="G7" i="28"/>
  <c r="F7" i="28"/>
  <c r="E7" i="28"/>
  <c r="D7" i="28"/>
  <c r="B7" i="28"/>
  <c r="N6" i="28"/>
  <c r="O6" i="28" s="1"/>
  <c r="L6" i="28"/>
  <c r="I6" i="28"/>
  <c r="J6" i="28" s="1"/>
  <c r="H6" i="28"/>
  <c r="G6" i="28"/>
  <c r="F6" i="28"/>
  <c r="E6" i="28"/>
  <c r="D6" i="28"/>
  <c r="B6" i="28"/>
  <c r="I5" i="28"/>
  <c r="H5" i="28"/>
  <c r="G5" i="28"/>
  <c r="F5" i="28"/>
  <c r="E5" i="28"/>
  <c r="D5" i="28"/>
  <c r="B5" i="28"/>
  <c r="O19" i="27"/>
  <c r="N19" i="27"/>
  <c r="L19" i="27"/>
  <c r="I19" i="27"/>
  <c r="J19" i="27" s="1"/>
  <c r="H19" i="27"/>
  <c r="G19" i="27"/>
  <c r="F19" i="27"/>
  <c r="E19" i="27"/>
  <c r="D19" i="27"/>
  <c r="B19" i="27"/>
  <c r="O18" i="27"/>
  <c r="N18" i="27"/>
  <c r="L18" i="27"/>
  <c r="I18" i="27"/>
  <c r="J18" i="27" s="1"/>
  <c r="H18" i="27"/>
  <c r="G18" i="27"/>
  <c r="F18" i="27"/>
  <c r="E18" i="27"/>
  <c r="D18" i="27"/>
  <c r="B18" i="27"/>
  <c r="O17" i="27"/>
  <c r="N17" i="27"/>
  <c r="L17" i="27"/>
  <c r="I17" i="27"/>
  <c r="J17" i="27" s="1"/>
  <c r="H17" i="27"/>
  <c r="G17" i="27"/>
  <c r="F17" i="27"/>
  <c r="E17" i="27"/>
  <c r="D17" i="27"/>
  <c r="B17" i="27"/>
  <c r="O16" i="27"/>
  <c r="N16" i="27"/>
  <c r="L16" i="27"/>
  <c r="I16" i="27"/>
  <c r="J16" i="27" s="1"/>
  <c r="H16" i="27"/>
  <c r="G16" i="27"/>
  <c r="F16" i="27"/>
  <c r="E16" i="27"/>
  <c r="D16" i="27"/>
  <c r="B16" i="27"/>
  <c r="O15" i="27"/>
  <c r="N15" i="27"/>
  <c r="L15" i="27"/>
  <c r="I15" i="27"/>
  <c r="J15" i="27" s="1"/>
  <c r="H15" i="27"/>
  <c r="G15" i="27"/>
  <c r="F15" i="27"/>
  <c r="E15" i="27"/>
  <c r="D15" i="27"/>
  <c r="B15" i="27"/>
  <c r="O14" i="27"/>
  <c r="N14" i="27"/>
  <c r="L14" i="27"/>
  <c r="I14" i="27"/>
  <c r="J14" i="27" s="1"/>
  <c r="H14" i="27"/>
  <c r="G14" i="27"/>
  <c r="F14" i="27"/>
  <c r="E14" i="27"/>
  <c r="D14" i="27"/>
  <c r="B14" i="27"/>
  <c r="O13" i="27"/>
  <c r="N13" i="27"/>
  <c r="L13" i="27"/>
  <c r="I13" i="27"/>
  <c r="J13" i="27" s="1"/>
  <c r="H13" i="27"/>
  <c r="G13" i="27"/>
  <c r="F13" i="27"/>
  <c r="E13" i="27"/>
  <c r="D13" i="27"/>
  <c r="B13" i="27"/>
  <c r="O12" i="27"/>
  <c r="L12" i="27"/>
  <c r="I12" i="27"/>
  <c r="J12" i="27" s="1"/>
  <c r="H12" i="27"/>
  <c r="G12" i="27"/>
  <c r="F12" i="27"/>
  <c r="E12" i="27"/>
  <c r="D12" i="27"/>
  <c r="B12" i="27"/>
  <c r="O11" i="27"/>
  <c r="N11" i="27"/>
  <c r="L11" i="27"/>
  <c r="I11" i="27"/>
  <c r="J11" i="27" s="1"/>
  <c r="H11" i="27"/>
  <c r="G11" i="27"/>
  <c r="F11" i="27"/>
  <c r="E11" i="27"/>
  <c r="D11" i="27"/>
  <c r="B11" i="27"/>
  <c r="O10" i="27"/>
  <c r="N10" i="27"/>
  <c r="L10" i="27"/>
  <c r="I10" i="27"/>
  <c r="J10" i="27" s="1"/>
  <c r="H10" i="27"/>
  <c r="G10" i="27"/>
  <c r="F10" i="27"/>
  <c r="E10" i="27"/>
  <c r="D10" i="27"/>
  <c r="B10" i="27"/>
  <c r="L9" i="27"/>
  <c r="I9" i="27"/>
  <c r="N9" i="27" s="1"/>
  <c r="O9" i="27" s="1"/>
  <c r="H9" i="27"/>
  <c r="G9" i="27"/>
  <c r="F9" i="27"/>
  <c r="E9" i="27"/>
  <c r="D9" i="27"/>
  <c r="B9" i="27"/>
  <c r="N8" i="27"/>
  <c r="O8" i="27" s="1"/>
  <c r="L8" i="27"/>
  <c r="I8" i="27"/>
  <c r="J8" i="27" s="1"/>
  <c r="H8" i="27"/>
  <c r="G8" i="27"/>
  <c r="F8" i="27"/>
  <c r="E8" i="27"/>
  <c r="D8" i="27"/>
  <c r="B8" i="27"/>
  <c r="I6" i="27"/>
  <c r="J6" i="27" s="1"/>
  <c r="H6" i="27"/>
  <c r="G6" i="27"/>
  <c r="F6" i="27"/>
  <c r="E6" i="27"/>
  <c r="D6" i="27"/>
  <c r="B6" i="27"/>
  <c r="I5" i="27"/>
  <c r="N5" i="27" s="1"/>
  <c r="O5" i="27" s="1"/>
  <c r="H5" i="27"/>
  <c r="G5" i="27"/>
  <c r="F5" i="27"/>
  <c r="E5" i="27"/>
  <c r="D5" i="27"/>
  <c r="B5" i="27"/>
  <c r="O19" i="26"/>
  <c r="N19" i="26"/>
  <c r="L19" i="26"/>
  <c r="I19" i="26"/>
  <c r="J19" i="26" s="1"/>
  <c r="H19" i="26"/>
  <c r="G19" i="26"/>
  <c r="F19" i="26"/>
  <c r="E19" i="26"/>
  <c r="D19" i="26"/>
  <c r="B19" i="26"/>
  <c r="O18" i="26"/>
  <c r="N18" i="26"/>
  <c r="L18" i="26"/>
  <c r="I18" i="26"/>
  <c r="J18" i="26" s="1"/>
  <c r="H18" i="26"/>
  <c r="G18" i="26"/>
  <c r="F18" i="26"/>
  <c r="E18" i="26"/>
  <c r="D18" i="26"/>
  <c r="B18" i="26"/>
  <c r="O17" i="26"/>
  <c r="N17" i="26"/>
  <c r="L17" i="26"/>
  <c r="I17" i="26"/>
  <c r="J17" i="26" s="1"/>
  <c r="H17" i="26"/>
  <c r="G17" i="26"/>
  <c r="F17" i="26"/>
  <c r="E17" i="26"/>
  <c r="D17" i="26"/>
  <c r="B17" i="26"/>
  <c r="O16" i="26"/>
  <c r="N16" i="26"/>
  <c r="L16" i="26"/>
  <c r="I16" i="26"/>
  <c r="J16" i="26" s="1"/>
  <c r="H16" i="26"/>
  <c r="G16" i="26"/>
  <c r="F16" i="26"/>
  <c r="E16" i="26"/>
  <c r="D16" i="26"/>
  <c r="B16" i="26"/>
  <c r="O15" i="26"/>
  <c r="N15" i="26"/>
  <c r="L15" i="26"/>
  <c r="I15" i="26"/>
  <c r="J15" i="26" s="1"/>
  <c r="H15" i="26"/>
  <c r="G15" i="26"/>
  <c r="F15" i="26"/>
  <c r="E15" i="26"/>
  <c r="D15" i="26"/>
  <c r="B15" i="26"/>
  <c r="O14" i="26"/>
  <c r="N14" i="26"/>
  <c r="L14" i="26"/>
  <c r="I14" i="26"/>
  <c r="J14" i="26" s="1"/>
  <c r="H14" i="26"/>
  <c r="G14" i="26"/>
  <c r="F14" i="26"/>
  <c r="E14" i="26"/>
  <c r="D14" i="26"/>
  <c r="B14" i="26"/>
  <c r="O13" i="26"/>
  <c r="N13" i="26"/>
  <c r="L13" i="26"/>
  <c r="I13" i="26"/>
  <c r="J13" i="26" s="1"/>
  <c r="H13" i="26"/>
  <c r="G13" i="26"/>
  <c r="F13" i="26"/>
  <c r="E13" i="26"/>
  <c r="D13" i="26"/>
  <c r="B13" i="26"/>
  <c r="O12" i="26"/>
  <c r="L12" i="26"/>
  <c r="I12" i="26"/>
  <c r="J12" i="26" s="1"/>
  <c r="H12" i="26"/>
  <c r="G12" i="26"/>
  <c r="F12" i="26"/>
  <c r="E12" i="26"/>
  <c r="D12" i="26"/>
  <c r="B12" i="26"/>
  <c r="O11" i="26"/>
  <c r="N11" i="26"/>
  <c r="L11" i="26"/>
  <c r="I11" i="26"/>
  <c r="J11" i="26" s="1"/>
  <c r="H11" i="26"/>
  <c r="G11" i="26"/>
  <c r="F11" i="26"/>
  <c r="E11" i="26"/>
  <c r="D11" i="26"/>
  <c r="B11" i="26"/>
  <c r="O10" i="26"/>
  <c r="N10" i="26"/>
  <c r="L10" i="26"/>
  <c r="I10" i="26"/>
  <c r="J10" i="26" s="1"/>
  <c r="H10" i="26"/>
  <c r="G10" i="26"/>
  <c r="F10" i="26"/>
  <c r="E10" i="26"/>
  <c r="D10" i="26"/>
  <c r="B10" i="26"/>
  <c r="L9" i="26"/>
  <c r="I9" i="26"/>
  <c r="N9" i="26" s="1"/>
  <c r="O9" i="26" s="1"/>
  <c r="H9" i="26"/>
  <c r="G9" i="26"/>
  <c r="F9" i="26"/>
  <c r="E9" i="26"/>
  <c r="D9" i="26"/>
  <c r="B9" i="26"/>
  <c r="N8" i="26"/>
  <c r="O8" i="26" s="1"/>
  <c r="L8" i="26"/>
  <c r="I8" i="26"/>
  <c r="J8" i="26" s="1"/>
  <c r="H8" i="26"/>
  <c r="G8" i="26"/>
  <c r="F8" i="26"/>
  <c r="E8" i="26"/>
  <c r="D8" i="26"/>
  <c r="B8" i="26"/>
  <c r="I6" i="26"/>
  <c r="H6" i="26"/>
  <c r="G6" i="26"/>
  <c r="F6" i="26"/>
  <c r="E6" i="26"/>
  <c r="D6" i="26"/>
  <c r="B6" i="26"/>
  <c r="I5" i="26"/>
  <c r="H5" i="26"/>
  <c r="G5" i="26"/>
  <c r="F5" i="26"/>
  <c r="E5" i="26"/>
  <c r="D5" i="26"/>
  <c r="B5" i="26"/>
  <c r="O19" i="25"/>
  <c r="N19" i="25"/>
  <c r="L19" i="25"/>
  <c r="I19" i="25"/>
  <c r="J19" i="25" s="1"/>
  <c r="H19" i="25"/>
  <c r="G19" i="25"/>
  <c r="F19" i="25"/>
  <c r="E19" i="25"/>
  <c r="D19" i="25"/>
  <c r="B19" i="25"/>
  <c r="O18" i="25"/>
  <c r="N18" i="25"/>
  <c r="L18" i="25"/>
  <c r="I18" i="25"/>
  <c r="J18" i="25" s="1"/>
  <c r="H18" i="25"/>
  <c r="G18" i="25"/>
  <c r="F18" i="25"/>
  <c r="E18" i="25"/>
  <c r="D18" i="25"/>
  <c r="B18" i="25"/>
  <c r="O17" i="25"/>
  <c r="N17" i="25"/>
  <c r="L17" i="25"/>
  <c r="I17" i="25"/>
  <c r="J17" i="25" s="1"/>
  <c r="H17" i="25"/>
  <c r="G17" i="25"/>
  <c r="F17" i="25"/>
  <c r="E17" i="25"/>
  <c r="D17" i="25"/>
  <c r="B17" i="25"/>
  <c r="O16" i="25"/>
  <c r="N16" i="25"/>
  <c r="L16" i="25"/>
  <c r="I16" i="25"/>
  <c r="J16" i="25" s="1"/>
  <c r="H16" i="25"/>
  <c r="G16" i="25"/>
  <c r="F16" i="25"/>
  <c r="E16" i="25"/>
  <c r="D16" i="25"/>
  <c r="B16" i="25"/>
  <c r="O15" i="25"/>
  <c r="N15" i="25"/>
  <c r="L15" i="25"/>
  <c r="I15" i="25"/>
  <c r="J15" i="25" s="1"/>
  <c r="H15" i="25"/>
  <c r="G15" i="25"/>
  <c r="F15" i="25"/>
  <c r="E15" i="25"/>
  <c r="D15" i="25"/>
  <c r="B15" i="25"/>
  <c r="L14" i="25"/>
  <c r="I14" i="25"/>
  <c r="J14" i="25" s="1"/>
  <c r="H14" i="25"/>
  <c r="G14" i="25"/>
  <c r="F14" i="25"/>
  <c r="E14" i="25"/>
  <c r="D14" i="25"/>
  <c r="B14" i="25"/>
  <c r="L13" i="25"/>
  <c r="I13" i="25"/>
  <c r="J13" i="25" s="1"/>
  <c r="H13" i="25"/>
  <c r="G13" i="25"/>
  <c r="F13" i="25"/>
  <c r="E13" i="25"/>
  <c r="D13" i="25"/>
  <c r="B13" i="25"/>
  <c r="L12" i="25"/>
  <c r="I12" i="25"/>
  <c r="H12" i="25"/>
  <c r="G12" i="25"/>
  <c r="F12" i="25"/>
  <c r="E12" i="25"/>
  <c r="D12" i="25"/>
  <c r="B12" i="25"/>
  <c r="L11" i="25"/>
  <c r="I11" i="25"/>
  <c r="J11" i="25" s="1"/>
  <c r="H11" i="25"/>
  <c r="G11" i="25"/>
  <c r="F11" i="25"/>
  <c r="E11" i="25"/>
  <c r="D11" i="25"/>
  <c r="B11" i="25"/>
  <c r="L10" i="25"/>
  <c r="I10" i="25"/>
  <c r="J10" i="25" s="1"/>
  <c r="H10" i="25"/>
  <c r="G10" i="25"/>
  <c r="F10" i="25"/>
  <c r="E10" i="25"/>
  <c r="D10" i="25"/>
  <c r="B10" i="25"/>
  <c r="L9" i="25"/>
  <c r="I9" i="25"/>
  <c r="N9" i="25" s="1"/>
  <c r="O9" i="25" s="1"/>
  <c r="H9" i="25"/>
  <c r="G9" i="25"/>
  <c r="F9" i="25"/>
  <c r="E9" i="25"/>
  <c r="D9" i="25"/>
  <c r="B9" i="25"/>
  <c r="L8" i="25"/>
  <c r="I8" i="25"/>
  <c r="J8" i="25" s="1"/>
  <c r="H8" i="25"/>
  <c r="G8" i="25"/>
  <c r="F8" i="25"/>
  <c r="E8" i="25"/>
  <c r="D8" i="25"/>
  <c r="B8" i="25"/>
  <c r="L7" i="25"/>
  <c r="I7" i="25"/>
  <c r="N7" i="25" s="1"/>
  <c r="O7" i="25" s="1"/>
  <c r="H7" i="25"/>
  <c r="G7" i="25"/>
  <c r="F7" i="25"/>
  <c r="E7" i="25"/>
  <c r="D7" i="25"/>
  <c r="B7" i="25"/>
  <c r="L6" i="25"/>
  <c r="I6" i="25"/>
  <c r="J6" i="25" s="1"/>
  <c r="H6" i="25"/>
  <c r="G6" i="25"/>
  <c r="F6" i="25"/>
  <c r="E6" i="25"/>
  <c r="D6" i="25"/>
  <c r="B6" i="25"/>
  <c r="L5" i="25"/>
  <c r="I5" i="25"/>
  <c r="H5" i="25"/>
  <c r="G5" i="25"/>
  <c r="F5" i="25"/>
  <c r="E5" i="25"/>
  <c r="D5" i="25"/>
  <c r="B5" i="25"/>
  <c r="O19" i="24"/>
  <c r="N19" i="24"/>
  <c r="L19" i="24"/>
  <c r="I19" i="24"/>
  <c r="J19" i="24" s="1"/>
  <c r="H19" i="24"/>
  <c r="G19" i="24"/>
  <c r="F19" i="24"/>
  <c r="E19" i="24"/>
  <c r="D19" i="24"/>
  <c r="B19" i="24"/>
  <c r="O18" i="24"/>
  <c r="N18" i="24"/>
  <c r="L18" i="24"/>
  <c r="I18" i="24"/>
  <c r="J18" i="24" s="1"/>
  <c r="H18" i="24"/>
  <c r="G18" i="24"/>
  <c r="F18" i="24"/>
  <c r="E18" i="24"/>
  <c r="D18" i="24"/>
  <c r="B18" i="24"/>
  <c r="O17" i="24"/>
  <c r="N17" i="24"/>
  <c r="L17" i="24"/>
  <c r="I17" i="24"/>
  <c r="J17" i="24" s="1"/>
  <c r="H17" i="24"/>
  <c r="G17" i="24"/>
  <c r="F17" i="24"/>
  <c r="E17" i="24"/>
  <c r="D17" i="24"/>
  <c r="B17" i="24"/>
  <c r="O16" i="24"/>
  <c r="N16" i="24"/>
  <c r="L16" i="24"/>
  <c r="I16" i="24"/>
  <c r="J16" i="24" s="1"/>
  <c r="H16" i="24"/>
  <c r="G16" i="24"/>
  <c r="F16" i="24"/>
  <c r="E16" i="24"/>
  <c r="D16" i="24"/>
  <c r="B16" i="24"/>
  <c r="L15" i="24"/>
  <c r="I15" i="24"/>
  <c r="J15" i="24" s="1"/>
  <c r="H15" i="24"/>
  <c r="G15" i="24"/>
  <c r="F15" i="24"/>
  <c r="E15" i="24"/>
  <c r="D15" i="24"/>
  <c r="B15" i="24"/>
  <c r="L14" i="24"/>
  <c r="I14" i="24"/>
  <c r="J14" i="24" s="1"/>
  <c r="H14" i="24"/>
  <c r="G14" i="24"/>
  <c r="F14" i="24"/>
  <c r="E14" i="24"/>
  <c r="D14" i="24"/>
  <c r="B14" i="24"/>
  <c r="L12" i="24"/>
  <c r="I12" i="24"/>
  <c r="H12" i="24"/>
  <c r="G12" i="24"/>
  <c r="F12" i="24"/>
  <c r="E12" i="24"/>
  <c r="D12" i="24"/>
  <c r="B12" i="24"/>
  <c r="L11" i="24"/>
  <c r="I11" i="24"/>
  <c r="J11" i="24" s="1"/>
  <c r="H11" i="24"/>
  <c r="G11" i="24"/>
  <c r="F11" i="24"/>
  <c r="E11" i="24"/>
  <c r="D11" i="24"/>
  <c r="B11" i="24"/>
  <c r="L10" i="24"/>
  <c r="I10" i="24"/>
  <c r="H10" i="24"/>
  <c r="G10" i="24"/>
  <c r="F10" i="24"/>
  <c r="E10" i="24"/>
  <c r="D10" i="24"/>
  <c r="B10" i="24"/>
  <c r="L9" i="24"/>
  <c r="I9" i="24"/>
  <c r="J9" i="24" s="1"/>
  <c r="H9" i="24"/>
  <c r="G9" i="24"/>
  <c r="F9" i="24"/>
  <c r="E9" i="24"/>
  <c r="D9" i="24"/>
  <c r="B9" i="24"/>
  <c r="L8" i="24"/>
  <c r="I8" i="24"/>
  <c r="J8" i="24" s="1"/>
  <c r="H8" i="24"/>
  <c r="G8" i="24"/>
  <c r="F8" i="24"/>
  <c r="E8" i="24"/>
  <c r="D8" i="24"/>
  <c r="B8" i="24"/>
  <c r="I7" i="24"/>
  <c r="J7" i="24" s="1"/>
  <c r="H7" i="24"/>
  <c r="G7" i="24"/>
  <c r="F7" i="24"/>
  <c r="E7" i="24"/>
  <c r="D7" i="24"/>
  <c r="B7" i="24"/>
  <c r="I6" i="24"/>
  <c r="J6" i="24" s="1"/>
  <c r="H6" i="24"/>
  <c r="G6" i="24"/>
  <c r="F6" i="24"/>
  <c r="E6" i="24"/>
  <c r="D6" i="24"/>
  <c r="B6" i="24"/>
  <c r="I5" i="24"/>
  <c r="H5" i="24"/>
  <c r="G5" i="24"/>
  <c r="F5" i="24"/>
  <c r="E5" i="24"/>
  <c r="D5" i="24"/>
  <c r="B5" i="24"/>
  <c r="O19" i="23"/>
  <c r="N19" i="23"/>
  <c r="L19" i="23"/>
  <c r="I19" i="23"/>
  <c r="J19" i="23" s="1"/>
  <c r="H19" i="23"/>
  <c r="G19" i="23"/>
  <c r="F19" i="23"/>
  <c r="E19" i="23"/>
  <c r="D19" i="23"/>
  <c r="B19" i="23"/>
  <c r="O18" i="23"/>
  <c r="N18" i="23"/>
  <c r="L18" i="23"/>
  <c r="I18" i="23"/>
  <c r="J18" i="23" s="1"/>
  <c r="H18" i="23"/>
  <c r="G18" i="23"/>
  <c r="F18" i="23"/>
  <c r="E18" i="23"/>
  <c r="D18" i="23"/>
  <c r="B18" i="23"/>
  <c r="O17" i="23"/>
  <c r="N17" i="23"/>
  <c r="L17" i="23"/>
  <c r="I17" i="23"/>
  <c r="J17" i="23" s="1"/>
  <c r="H17" i="23"/>
  <c r="G17" i="23"/>
  <c r="F17" i="23"/>
  <c r="E17" i="23"/>
  <c r="D17" i="23"/>
  <c r="B17" i="23"/>
  <c r="L16" i="23"/>
  <c r="I16" i="23"/>
  <c r="J16" i="23" s="1"/>
  <c r="H16" i="23"/>
  <c r="G16" i="23"/>
  <c r="F16" i="23"/>
  <c r="E16" i="23"/>
  <c r="D16" i="23"/>
  <c r="B16" i="23"/>
  <c r="L15" i="23"/>
  <c r="I15" i="23"/>
  <c r="J15" i="23" s="1"/>
  <c r="H15" i="23"/>
  <c r="G15" i="23"/>
  <c r="F15" i="23"/>
  <c r="E15" i="23"/>
  <c r="D15" i="23"/>
  <c r="B15" i="23"/>
  <c r="L14" i="23"/>
  <c r="I14" i="23"/>
  <c r="J14" i="23" s="1"/>
  <c r="H14" i="23"/>
  <c r="G14" i="23"/>
  <c r="F14" i="23"/>
  <c r="E14" i="23"/>
  <c r="D14" i="23"/>
  <c r="B14" i="23"/>
  <c r="I13" i="23"/>
  <c r="H13" i="23"/>
  <c r="G13" i="23"/>
  <c r="F13" i="23"/>
  <c r="E13" i="23"/>
  <c r="D13" i="23"/>
  <c r="B13" i="23"/>
  <c r="I12" i="23"/>
  <c r="H12" i="23"/>
  <c r="G12" i="23"/>
  <c r="F12" i="23"/>
  <c r="E12" i="23"/>
  <c r="D12" i="23"/>
  <c r="B12" i="23"/>
  <c r="I11" i="23"/>
  <c r="J11" i="23" s="1"/>
  <c r="H11" i="23"/>
  <c r="G11" i="23"/>
  <c r="F11" i="23"/>
  <c r="E11" i="23"/>
  <c r="D11" i="23"/>
  <c r="B11" i="23"/>
  <c r="L10" i="23"/>
  <c r="I10" i="23"/>
  <c r="J10" i="23" s="1"/>
  <c r="H10" i="23"/>
  <c r="G10" i="23"/>
  <c r="F10" i="23"/>
  <c r="E10" i="23"/>
  <c r="D10" i="23"/>
  <c r="B10" i="23"/>
  <c r="L9" i="23"/>
  <c r="I9" i="23"/>
  <c r="J9" i="23" s="1"/>
  <c r="H9" i="23"/>
  <c r="G9" i="23"/>
  <c r="F9" i="23"/>
  <c r="E9" i="23"/>
  <c r="D9" i="23"/>
  <c r="B9" i="23"/>
  <c r="L8" i="23"/>
  <c r="I8" i="23"/>
  <c r="J8" i="23" s="1"/>
  <c r="H8" i="23"/>
  <c r="G8" i="23"/>
  <c r="F8" i="23"/>
  <c r="E8" i="23"/>
  <c r="D8" i="23"/>
  <c r="B8" i="23"/>
  <c r="I7" i="23"/>
  <c r="J7" i="23" s="1"/>
  <c r="H7" i="23"/>
  <c r="G7" i="23"/>
  <c r="F7" i="23"/>
  <c r="E7" i="23"/>
  <c r="D7" i="23"/>
  <c r="B7" i="23"/>
  <c r="I6" i="23"/>
  <c r="J6" i="23" s="1"/>
  <c r="H6" i="23"/>
  <c r="G6" i="23"/>
  <c r="F6" i="23"/>
  <c r="E6" i="23"/>
  <c r="D6" i="23"/>
  <c r="B6" i="23"/>
  <c r="I5" i="23"/>
  <c r="J5" i="23" s="1"/>
  <c r="H5" i="23"/>
  <c r="G5" i="23"/>
  <c r="F5" i="23"/>
  <c r="E5" i="23"/>
  <c r="D5" i="23"/>
  <c r="B5" i="23"/>
  <c r="O19" i="22"/>
  <c r="N19" i="22"/>
  <c r="L19" i="22"/>
  <c r="I19" i="22"/>
  <c r="J19" i="22" s="1"/>
  <c r="H19" i="22"/>
  <c r="G19" i="22"/>
  <c r="F19" i="22"/>
  <c r="E19" i="22"/>
  <c r="D19" i="22"/>
  <c r="B19" i="22"/>
  <c r="O18" i="22"/>
  <c r="N18" i="22"/>
  <c r="L18" i="22"/>
  <c r="I18" i="22"/>
  <c r="J18" i="22" s="1"/>
  <c r="H18" i="22"/>
  <c r="G18" i="22"/>
  <c r="F18" i="22"/>
  <c r="E18" i="22"/>
  <c r="D18" i="22"/>
  <c r="B18" i="22"/>
  <c r="O17" i="22"/>
  <c r="N17" i="22"/>
  <c r="L17" i="22"/>
  <c r="I17" i="22"/>
  <c r="J17" i="22" s="1"/>
  <c r="H17" i="22"/>
  <c r="G17" i="22"/>
  <c r="F17" i="22"/>
  <c r="E17" i="22"/>
  <c r="D17" i="22"/>
  <c r="B17" i="22"/>
  <c r="O16" i="22"/>
  <c r="N16" i="22"/>
  <c r="L16" i="22"/>
  <c r="I16" i="22"/>
  <c r="J16" i="22" s="1"/>
  <c r="H16" i="22"/>
  <c r="G16" i="22"/>
  <c r="F16" i="22"/>
  <c r="E16" i="22"/>
  <c r="D16" i="22"/>
  <c r="B16" i="22"/>
  <c r="O15" i="22"/>
  <c r="N15" i="22"/>
  <c r="L15" i="22"/>
  <c r="I15" i="22"/>
  <c r="J15" i="22" s="1"/>
  <c r="H15" i="22"/>
  <c r="G15" i="22"/>
  <c r="F15" i="22"/>
  <c r="E15" i="22"/>
  <c r="D15" i="22"/>
  <c r="B15" i="22"/>
  <c r="O14" i="22"/>
  <c r="N14" i="22"/>
  <c r="L14" i="22"/>
  <c r="I14" i="22"/>
  <c r="J14" i="22" s="1"/>
  <c r="H14" i="22"/>
  <c r="G14" i="22"/>
  <c r="F14" i="22"/>
  <c r="E14" i="22"/>
  <c r="D14" i="22"/>
  <c r="B14" i="22"/>
  <c r="O13" i="22"/>
  <c r="N13" i="22"/>
  <c r="L13" i="22"/>
  <c r="I13" i="22"/>
  <c r="J13" i="22" s="1"/>
  <c r="H13" i="22"/>
  <c r="G13" i="22"/>
  <c r="F13" i="22"/>
  <c r="E13" i="22"/>
  <c r="D13" i="22"/>
  <c r="B13" i="22"/>
  <c r="O12" i="22"/>
  <c r="L12" i="22"/>
  <c r="I12" i="22"/>
  <c r="J12" i="22" s="1"/>
  <c r="H12" i="22"/>
  <c r="G12" i="22"/>
  <c r="F12" i="22"/>
  <c r="E12" i="22"/>
  <c r="D12" i="22"/>
  <c r="B12" i="22"/>
  <c r="O11" i="22"/>
  <c r="N11" i="22"/>
  <c r="L11" i="22"/>
  <c r="I11" i="22"/>
  <c r="J11" i="22" s="1"/>
  <c r="H11" i="22"/>
  <c r="G11" i="22"/>
  <c r="F11" i="22"/>
  <c r="E11" i="22"/>
  <c r="D11" i="22"/>
  <c r="B11" i="22"/>
  <c r="O10" i="22"/>
  <c r="N10" i="22"/>
  <c r="L10" i="22"/>
  <c r="I10" i="22"/>
  <c r="J10" i="22" s="1"/>
  <c r="H10" i="22"/>
  <c r="G10" i="22"/>
  <c r="F10" i="22"/>
  <c r="E10" i="22"/>
  <c r="D10" i="22"/>
  <c r="B10" i="22"/>
  <c r="L9" i="22"/>
  <c r="I9" i="22"/>
  <c r="N9" i="22" s="1"/>
  <c r="O9" i="22" s="1"/>
  <c r="H9" i="22"/>
  <c r="G9" i="22"/>
  <c r="F9" i="22"/>
  <c r="E9" i="22"/>
  <c r="D9" i="22"/>
  <c r="B9" i="22"/>
  <c r="I8" i="22"/>
  <c r="J8" i="22" s="1"/>
  <c r="H8" i="22"/>
  <c r="G8" i="22"/>
  <c r="F8" i="22"/>
  <c r="E8" i="22"/>
  <c r="D8" i="22"/>
  <c r="B8" i="22"/>
  <c r="I7" i="22"/>
  <c r="J7" i="22" s="1"/>
  <c r="H7" i="22"/>
  <c r="G7" i="22"/>
  <c r="F7" i="22"/>
  <c r="E7" i="22"/>
  <c r="D7" i="22"/>
  <c r="B7" i="22"/>
  <c r="I5" i="22"/>
  <c r="J5" i="22" s="1"/>
  <c r="H5" i="22"/>
  <c r="G5" i="22"/>
  <c r="F5" i="22"/>
  <c r="E5" i="22"/>
  <c r="D5" i="22"/>
  <c r="B5" i="22"/>
  <c r="O19" i="21"/>
  <c r="N19" i="21"/>
  <c r="L19" i="21"/>
  <c r="I19" i="21"/>
  <c r="J19" i="21" s="1"/>
  <c r="H19" i="21"/>
  <c r="G19" i="21"/>
  <c r="F19" i="21"/>
  <c r="E19" i="21"/>
  <c r="D19" i="21"/>
  <c r="B19" i="21"/>
  <c r="O18" i="21"/>
  <c r="N18" i="21"/>
  <c r="L18" i="21"/>
  <c r="I18" i="21"/>
  <c r="J18" i="21" s="1"/>
  <c r="H18" i="21"/>
  <c r="G18" i="21"/>
  <c r="F18" i="21"/>
  <c r="E18" i="21"/>
  <c r="D18" i="21"/>
  <c r="B18" i="21"/>
  <c r="O17" i="21"/>
  <c r="N17" i="21"/>
  <c r="L17" i="21"/>
  <c r="I17" i="21"/>
  <c r="J17" i="21" s="1"/>
  <c r="H17" i="21"/>
  <c r="G17" i="21"/>
  <c r="F17" i="21"/>
  <c r="E17" i="21"/>
  <c r="D17" i="21"/>
  <c r="B17" i="21"/>
  <c r="O16" i="21"/>
  <c r="N16" i="21"/>
  <c r="L16" i="21"/>
  <c r="I16" i="21"/>
  <c r="J16" i="21" s="1"/>
  <c r="H16" i="21"/>
  <c r="G16" i="21"/>
  <c r="F16" i="21"/>
  <c r="E16" i="21"/>
  <c r="D16" i="21"/>
  <c r="B16" i="21"/>
  <c r="O15" i="21"/>
  <c r="N15" i="21"/>
  <c r="L15" i="21"/>
  <c r="I15" i="21"/>
  <c r="J15" i="21" s="1"/>
  <c r="H15" i="21"/>
  <c r="G15" i="21"/>
  <c r="F15" i="21"/>
  <c r="E15" i="21"/>
  <c r="D15" i="21"/>
  <c r="B15" i="21"/>
  <c r="O14" i="21"/>
  <c r="N14" i="21"/>
  <c r="L14" i="21"/>
  <c r="I14" i="21"/>
  <c r="J14" i="21" s="1"/>
  <c r="H14" i="21"/>
  <c r="G14" i="21"/>
  <c r="F14" i="21"/>
  <c r="E14" i="21"/>
  <c r="D14" i="21"/>
  <c r="B14" i="21"/>
  <c r="O13" i="21"/>
  <c r="N13" i="21"/>
  <c r="L13" i="21"/>
  <c r="I13" i="21"/>
  <c r="J13" i="21" s="1"/>
  <c r="H13" i="21"/>
  <c r="G13" i="21"/>
  <c r="F13" i="21"/>
  <c r="E13" i="21"/>
  <c r="D13" i="21"/>
  <c r="B13" i="21"/>
  <c r="O12" i="21"/>
  <c r="L12" i="21"/>
  <c r="I12" i="21"/>
  <c r="J12" i="21" s="1"/>
  <c r="H12" i="21"/>
  <c r="G12" i="21"/>
  <c r="F12" i="21"/>
  <c r="E12" i="21"/>
  <c r="D12" i="21"/>
  <c r="B12" i="21"/>
  <c r="O11" i="21"/>
  <c r="N11" i="21"/>
  <c r="L11" i="21"/>
  <c r="I11" i="21"/>
  <c r="J11" i="21" s="1"/>
  <c r="H11" i="21"/>
  <c r="G11" i="21"/>
  <c r="F11" i="21"/>
  <c r="E11" i="21"/>
  <c r="D11" i="21"/>
  <c r="B11" i="21"/>
  <c r="O10" i="21"/>
  <c r="N10" i="21"/>
  <c r="L10" i="21"/>
  <c r="I10" i="21"/>
  <c r="J10" i="21" s="1"/>
  <c r="H10" i="21"/>
  <c r="G10" i="21"/>
  <c r="F10" i="21"/>
  <c r="E10" i="21"/>
  <c r="D10" i="21"/>
  <c r="B10" i="21"/>
  <c r="I8" i="21"/>
  <c r="J8" i="21" s="1"/>
  <c r="H8" i="21"/>
  <c r="G8" i="21"/>
  <c r="F8" i="21"/>
  <c r="E8" i="21"/>
  <c r="D8" i="21"/>
  <c r="B8" i="21"/>
  <c r="I7" i="21"/>
  <c r="J7" i="21" s="1"/>
  <c r="H7" i="21"/>
  <c r="G7" i="21"/>
  <c r="F7" i="21"/>
  <c r="E7" i="21"/>
  <c r="D7" i="21"/>
  <c r="B7" i="21"/>
  <c r="I6" i="21"/>
  <c r="J6" i="21" s="1"/>
  <c r="H6" i="21"/>
  <c r="G6" i="21"/>
  <c r="F6" i="21"/>
  <c r="E6" i="21"/>
  <c r="D6" i="21"/>
  <c r="B6" i="21"/>
  <c r="I5" i="21"/>
  <c r="J5" i="21" s="1"/>
  <c r="H5" i="21"/>
  <c r="G5" i="21"/>
  <c r="F5" i="21"/>
  <c r="E5" i="21"/>
  <c r="D5" i="21"/>
  <c r="B5" i="21"/>
  <c r="Q20" i="20"/>
  <c r="O20" i="20"/>
  <c r="N20" i="20"/>
  <c r="M20" i="20"/>
  <c r="L20" i="20"/>
  <c r="I20" i="20"/>
  <c r="J20" i="20" s="1"/>
  <c r="H20" i="20"/>
  <c r="G20" i="20"/>
  <c r="F20" i="20"/>
  <c r="E20" i="20"/>
  <c r="D20" i="20"/>
  <c r="B20" i="20"/>
  <c r="Q19" i="20"/>
  <c r="O19" i="20"/>
  <c r="N19" i="20"/>
  <c r="L19" i="20"/>
  <c r="I19" i="20"/>
  <c r="J19" i="20" s="1"/>
  <c r="H19" i="20"/>
  <c r="G19" i="20"/>
  <c r="F19" i="20"/>
  <c r="E19" i="20"/>
  <c r="D19" i="20"/>
  <c r="B19" i="20"/>
  <c r="Q18" i="20"/>
  <c r="O18" i="20"/>
  <c r="N18" i="20"/>
  <c r="L18" i="20"/>
  <c r="I18" i="20"/>
  <c r="J18" i="20" s="1"/>
  <c r="H18" i="20"/>
  <c r="G18" i="20"/>
  <c r="F18" i="20"/>
  <c r="E18" i="20"/>
  <c r="D18" i="20"/>
  <c r="B18" i="20"/>
  <c r="L11" i="20"/>
  <c r="I11" i="20"/>
  <c r="N11" i="20" s="1"/>
  <c r="O11" i="20" s="1"/>
  <c r="H11" i="20"/>
  <c r="G11" i="20"/>
  <c r="F11" i="20"/>
  <c r="E11" i="20"/>
  <c r="D11" i="20"/>
  <c r="B11" i="20"/>
  <c r="L10" i="20"/>
  <c r="I10" i="20"/>
  <c r="J10" i="20" s="1"/>
  <c r="H10" i="20"/>
  <c r="G10" i="20"/>
  <c r="F10" i="20"/>
  <c r="E10" i="20"/>
  <c r="D10" i="20"/>
  <c r="B10" i="20"/>
  <c r="L9" i="20"/>
  <c r="I9" i="20"/>
  <c r="J9" i="20" s="1"/>
  <c r="H9" i="20"/>
  <c r="G9" i="20"/>
  <c r="F9" i="20"/>
  <c r="E9" i="20"/>
  <c r="D9" i="20"/>
  <c r="B9" i="20"/>
  <c r="Q8" i="20"/>
  <c r="L8" i="20"/>
  <c r="I8" i="20"/>
  <c r="N8" i="20" s="1"/>
  <c r="O8" i="20" s="1"/>
  <c r="H8" i="20"/>
  <c r="G8" i="20"/>
  <c r="F8" i="20"/>
  <c r="E8" i="20"/>
  <c r="D8" i="20"/>
  <c r="B8" i="20"/>
  <c r="L7" i="20"/>
  <c r="I7" i="20"/>
  <c r="J7" i="20" s="1"/>
  <c r="H7" i="20"/>
  <c r="G7" i="20"/>
  <c r="F7" i="20"/>
  <c r="E7" i="20"/>
  <c r="D7" i="20"/>
  <c r="B7" i="20"/>
  <c r="L6" i="20"/>
  <c r="I6" i="20"/>
  <c r="J6" i="20" s="1"/>
  <c r="G6" i="20"/>
  <c r="F6" i="20"/>
  <c r="E6" i="20"/>
  <c r="D6" i="20"/>
  <c r="B6" i="20"/>
  <c r="L5" i="20"/>
  <c r="I5" i="20"/>
  <c r="J5" i="20" s="1"/>
  <c r="H5" i="20"/>
  <c r="G5" i="20"/>
  <c r="F5" i="20"/>
  <c r="E5" i="20"/>
  <c r="D5" i="20"/>
  <c r="B5" i="20"/>
  <c r="O19" i="19"/>
  <c r="N19" i="19"/>
  <c r="L19" i="19"/>
  <c r="I19" i="19"/>
  <c r="J19" i="19" s="1"/>
  <c r="H19" i="19"/>
  <c r="G19" i="19"/>
  <c r="F19" i="19"/>
  <c r="E19" i="19"/>
  <c r="D19" i="19"/>
  <c r="B19" i="19"/>
  <c r="O18" i="19"/>
  <c r="N18" i="19"/>
  <c r="L18" i="19"/>
  <c r="I18" i="19"/>
  <c r="J18" i="19" s="1"/>
  <c r="H18" i="19"/>
  <c r="G18" i="19"/>
  <c r="F18" i="19"/>
  <c r="E18" i="19"/>
  <c r="D18" i="19"/>
  <c r="B18" i="19"/>
  <c r="O17" i="19"/>
  <c r="N17" i="19"/>
  <c r="L17" i="19"/>
  <c r="I17" i="19"/>
  <c r="J17" i="19" s="1"/>
  <c r="H17" i="19"/>
  <c r="G17" i="19"/>
  <c r="F17" i="19"/>
  <c r="E17" i="19"/>
  <c r="D17" i="19"/>
  <c r="B17" i="19"/>
  <c r="O16" i="19"/>
  <c r="N16" i="19"/>
  <c r="L16" i="19"/>
  <c r="I16" i="19"/>
  <c r="J16" i="19" s="1"/>
  <c r="H16" i="19"/>
  <c r="G16" i="19"/>
  <c r="F16" i="19"/>
  <c r="E16" i="19"/>
  <c r="D16" i="19"/>
  <c r="B16" i="19"/>
  <c r="O15" i="19"/>
  <c r="N15" i="19"/>
  <c r="L15" i="19"/>
  <c r="I15" i="19"/>
  <c r="J15" i="19" s="1"/>
  <c r="H15" i="19"/>
  <c r="G15" i="19"/>
  <c r="F15" i="19"/>
  <c r="E15" i="19"/>
  <c r="D15" i="19"/>
  <c r="B15" i="19"/>
  <c r="O14" i="19"/>
  <c r="N14" i="19"/>
  <c r="L14" i="19"/>
  <c r="I14" i="19"/>
  <c r="J14" i="19" s="1"/>
  <c r="H14" i="19"/>
  <c r="G14" i="19"/>
  <c r="F14" i="19"/>
  <c r="E14" i="19"/>
  <c r="D14" i="19"/>
  <c r="B14" i="19"/>
  <c r="O13" i="19"/>
  <c r="N13" i="19"/>
  <c r="L13" i="19"/>
  <c r="I13" i="19"/>
  <c r="J13" i="19" s="1"/>
  <c r="H13" i="19"/>
  <c r="G13" i="19"/>
  <c r="F13" i="19"/>
  <c r="E13" i="19"/>
  <c r="D13" i="19"/>
  <c r="B13" i="19"/>
  <c r="O12" i="19"/>
  <c r="L12" i="19"/>
  <c r="I12" i="19"/>
  <c r="J12" i="19" s="1"/>
  <c r="H12" i="19"/>
  <c r="G12" i="19"/>
  <c r="F12" i="19"/>
  <c r="E12" i="19"/>
  <c r="D12" i="19"/>
  <c r="B12" i="19"/>
  <c r="L11" i="19"/>
  <c r="I11" i="19"/>
  <c r="N11" i="19" s="1"/>
  <c r="O11" i="19" s="1"/>
  <c r="H11" i="19"/>
  <c r="G11" i="19"/>
  <c r="F11" i="19"/>
  <c r="E11" i="19"/>
  <c r="D11" i="19"/>
  <c r="B11" i="19"/>
  <c r="L10" i="19"/>
  <c r="I10" i="19"/>
  <c r="J10" i="19" s="1"/>
  <c r="H10" i="19"/>
  <c r="G10" i="19"/>
  <c r="F10" i="19"/>
  <c r="E10" i="19"/>
  <c r="D10" i="19"/>
  <c r="B10" i="19"/>
  <c r="L9" i="19"/>
  <c r="I9" i="19"/>
  <c r="J9" i="19" s="1"/>
  <c r="H9" i="19"/>
  <c r="G9" i="19"/>
  <c r="F9" i="19"/>
  <c r="E9" i="19"/>
  <c r="D9" i="19"/>
  <c r="B9" i="19"/>
  <c r="L8" i="19"/>
  <c r="I8" i="19"/>
  <c r="J8" i="19" s="1"/>
  <c r="H8" i="19"/>
  <c r="G8" i="19"/>
  <c r="F8" i="19"/>
  <c r="E8" i="19"/>
  <c r="D8" i="19"/>
  <c r="B8" i="19"/>
  <c r="L7" i="19"/>
  <c r="I7" i="19"/>
  <c r="J7" i="19" s="1"/>
  <c r="H7" i="19"/>
  <c r="G7" i="19"/>
  <c r="F7" i="19"/>
  <c r="E7" i="19"/>
  <c r="D7" i="19"/>
  <c r="B7" i="19"/>
  <c r="L6" i="19"/>
  <c r="I6" i="19"/>
  <c r="J6" i="19" s="1"/>
  <c r="H6" i="19"/>
  <c r="G6" i="19"/>
  <c r="F6" i="19"/>
  <c r="E6" i="19"/>
  <c r="D6" i="19"/>
  <c r="B6" i="19"/>
  <c r="L5" i="19"/>
  <c r="I5" i="19"/>
  <c r="J5" i="19" s="1"/>
  <c r="H5" i="19"/>
  <c r="G5" i="19"/>
  <c r="F5" i="19"/>
  <c r="E5" i="19"/>
  <c r="D5" i="19"/>
  <c r="B5" i="19"/>
  <c r="O19" i="18"/>
  <c r="N19" i="18"/>
  <c r="L19" i="18"/>
  <c r="I19" i="18"/>
  <c r="J19" i="18" s="1"/>
  <c r="H19" i="18"/>
  <c r="G19" i="18"/>
  <c r="F19" i="18"/>
  <c r="E19" i="18"/>
  <c r="D19" i="18"/>
  <c r="B19" i="18"/>
  <c r="O18" i="18"/>
  <c r="N18" i="18"/>
  <c r="L18" i="18"/>
  <c r="I18" i="18"/>
  <c r="J18" i="18" s="1"/>
  <c r="H18" i="18"/>
  <c r="G18" i="18"/>
  <c r="F18" i="18"/>
  <c r="E18" i="18"/>
  <c r="D18" i="18"/>
  <c r="B18" i="18"/>
  <c r="O17" i="18"/>
  <c r="N17" i="18"/>
  <c r="L17" i="18"/>
  <c r="I17" i="18"/>
  <c r="J17" i="18" s="1"/>
  <c r="H17" i="18"/>
  <c r="G17" i="18"/>
  <c r="F17" i="18"/>
  <c r="E17" i="18"/>
  <c r="D17" i="18"/>
  <c r="B17" i="18"/>
  <c r="O16" i="18"/>
  <c r="N16" i="18"/>
  <c r="L16" i="18"/>
  <c r="I16" i="18"/>
  <c r="J16" i="18" s="1"/>
  <c r="H16" i="18"/>
  <c r="G16" i="18"/>
  <c r="F16" i="18"/>
  <c r="E16" i="18"/>
  <c r="D16" i="18"/>
  <c r="B16" i="18"/>
  <c r="O15" i="18"/>
  <c r="N15" i="18"/>
  <c r="L15" i="18"/>
  <c r="I15" i="18"/>
  <c r="J15" i="18" s="1"/>
  <c r="H15" i="18"/>
  <c r="G15" i="18"/>
  <c r="F15" i="18"/>
  <c r="E15" i="18"/>
  <c r="D15" i="18"/>
  <c r="B15" i="18"/>
  <c r="L14" i="18"/>
  <c r="I14" i="18"/>
  <c r="J14" i="18" s="1"/>
  <c r="H14" i="18"/>
  <c r="G14" i="18"/>
  <c r="F14" i="18"/>
  <c r="E14" i="18"/>
  <c r="D14" i="18"/>
  <c r="B14" i="18"/>
  <c r="L13" i="18"/>
  <c r="I13" i="18"/>
  <c r="J13" i="18" s="1"/>
  <c r="H13" i="18"/>
  <c r="G13" i="18"/>
  <c r="F13" i="18"/>
  <c r="E13" i="18"/>
  <c r="D13" i="18"/>
  <c r="B13" i="18"/>
  <c r="I11" i="18"/>
  <c r="N11" i="18" s="1"/>
  <c r="O11" i="18" s="1"/>
  <c r="H11" i="18"/>
  <c r="G11" i="18"/>
  <c r="F11" i="18"/>
  <c r="E11" i="18"/>
  <c r="D11" i="18"/>
  <c r="B11" i="18"/>
  <c r="I10" i="18"/>
  <c r="J10" i="18" s="1"/>
  <c r="H10" i="18"/>
  <c r="G10" i="18"/>
  <c r="F10" i="18"/>
  <c r="E10" i="18"/>
  <c r="D10" i="18"/>
  <c r="B10" i="18"/>
  <c r="L9" i="18"/>
  <c r="I9" i="18"/>
  <c r="J9" i="18" s="1"/>
  <c r="H9" i="18"/>
  <c r="G9" i="18"/>
  <c r="F9" i="18"/>
  <c r="E9" i="18"/>
  <c r="D9" i="18"/>
  <c r="B9" i="18"/>
  <c r="L8" i="18"/>
  <c r="I8" i="18"/>
  <c r="J8" i="18" s="1"/>
  <c r="H8" i="18"/>
  <c r="G8" i="18"/>
  <c r="F8" i="18"/>
  <c r="E8" i="18"/>
  <c r="D8" i="18"/>
  <c r="B8" i="18"/>
  <c r="L7" i="18"/>
  <c r="I7" i="18"/>
  <c r="H7" i="18"/>
  <c r="G7" i="18"/>
  <c r="F7" i="18"/>
  <c r="E7" i="18"/>
  <c r="D7" i="18"/>
  <c r="B7" i="18"/>
  <c r="L6" i="18"/>
  <c r="I6" i="18"/>
  <c r="J6" i="18" s="1"/>
  <c r="H6" i="18"/>
  <c r="G6" i="18"/>
  <c r="F6" i="18"/>
  <c r="E6" i="18"/>
  <c r="D6" i="18"/>
  <c r="B6" i="18"/>
  <c r="L5" i="18"/>
  <c r="I5" i="18"/>
  <c r="N5" i="18" s="1"/>
  <c r="O5" i="18" s="1"/>
  <c r="H5" i="18"/>
  <c r="G5" i="18"/>
  <c r="F5" i="18"/>
  <c r="E5" i="18"/>
  <c r="D5" i="18"/>
  <c r="B5" i="18"/>
  <c r="N20" i="17"/>
  <c r="L20" i="17"/>
  <c r="I20" i="17"/>
  <c r="J20" i="17" s="1"/>
  <c r="H20" i="17"/>
  <c r="G20" i="17"/>
  <c r="F20" i="17"/>
  <c r="E20" i="17"/>
  <c r="D20" i="17"/>
  <c r="B20" i="17"/>
  <c r="O19" i="17"/>
  <c r="N19" i="17"/>
  <c r="L19" i="17"/>
  <c r="I19" i="17"/>
  <c r="J19" i="17" s="1"/>
  <c r="H19" i="17"/>
  <c r="G19" i="17"/>
  <c r="F19" i="17"/>
  <c r="E19" i="17"/>
  <c r="D19" i="17"/>
  <c r="B19" i="17"/>
  <c r="O18" i="17"/>
  <c r="N18" i="17"/>
  <c r="L18" i="17"/>
  <c r="I18" i="17"/>
  <c r="J18" i="17" s="1"/>
  <c r="H18" i="17"/>
  <c r="G18" i="17"/>
  <c r="F18" i="17"/>
  <c r="E18" i="17"/>
  <c r="D18" i="17"/>
  <c r="B18" i="17"/>
  <c r="O17" i="17"/>
  <c r="N17" i="17"/>
  <c r="L17" i="17"/>
  <c r="I17" i="17"/>
  <c r="J17" i="17" s="1"/>
  <c r="H17" i="17"/>
  <c r="G17" i="17"/>
  <c r="F17" i="17"/>
  <c r="E17" i="17"/>
  <c r="D17" i="17"/>
  <c r="B17" i="17"/>
  <c r="O16" i="17"/>
  <c r="N16" i="17"/>
  <c r="L16" i="17"/>
  <c r="I16" i="17"/>
  <c r="J16" i="17" s="1"/>
  <c r="H16" i="17"/>
  <c r="G16" i="17"/>
  <c r="F16" i="17"/>
  <c r="E16" i="17"/>
  <c r="D16" i="17"/>
  <c r="B16" i="17"/>
  <c r="L15" i="17"/>
  <c r="I15" i="17"/>
  <c r="J15" i="17" s="1"/>
  <c r="H15" i="17"/>
  <c r="G15" i="17"/>
  <c r="F15" i="17"/>
  <c r="E15" i="17"/>
  <c r="D15" i="17"/>
  <c r="B15" i="17"/>
  <c r="L14" i="17"/>
  <c r="I14" i="17"/>
  <c r="J14" i="17" s="1"/>
  <c r="H14" i="17"/>
  <c r="G14" i="17"/>
  <c r="F14" i="17"/>
  <c r="E14" i="17"/>
  <c r="D14" i="17"/>
  <c r="B14" i="17"/>
  <c r="I13" i="17"/>
  <c r="H13" i="17"/>
  <c r="G13" i="17"/>
  <c r="F13" i="17"/>
  <c r="E13" i="17"/>
  <c r="D13" i="17"/>
  <c r="B13" i="17"/>
  <c r="I11" i="17"/>
  <c r="N11" i="17" s="1"/>
  <c r="O11" i="17" s="1"/>
  <c r="H11" i="17"/>
  <c r="G11" i="17"/>
  <c r="F11" i="17"/>
  <c r="E11" i="17"/>
  <c r="D11" i="17"/>
  <c r="B11" i="17"/>
  <c r="I10" i="17"/>
  <c r="J10" i="17" s="1"/>
  <c r="H10" i="17"/>
  <c r="G10" i="17"/>
  <c r="F10" i="17"/>
  <c r="E10" i="17"/>
  <c r="D10" i="17"/>
  <c r="B10" i="17"/>
  <c r="L9" i="17"/>
  <c r="I9" i="17"/>
  <c r="J9" i="17" s="1"/>
  <c r="H9" i="17"/>
  <c r="G9" i="17"/>
  <c r="F9" i="17"/>
  <c r="E9" i="17"/>
  <c r="D9" i="17"/>
  <c r="B9" i="17"/>
  <c r="L8" i="17"/>
  <c r="I8" i="17"/>
  <c r="H8" i="17"/>
  <c r="G8" i="17"/>
  <c r="F8" i="17"/>
  <c r="E8" i="17"/>
  <c r="D8" i="17"/>
  <c r="B8" i="17"/>
  <c r="L7" i="17"/>
  <c r="I7" i="17"/>
  <c r="J7" i="17" s="1"/>
  <c r="H7" i="17"/>
  <c r="G7" i="17"/>
  <c r="F7" i="17"/>
  <c r="E7" i="17"/>
  <c r="D7" i="17"/>
  <c r="B7" i="17"/>
  <c r="L6" i="17"/>
  <c r="I6" i="17"/>
  <c r="J6" i="17" s="1"/>
  <c r="H6" i="17"/>
  <c r="G6" i="17"/>
  <c r="F6" i="17"/>
  <c r="E6" i="17"/>
  <c r="D6" i="17"/>
  <c r="B6" i="17"/>
  <c r="L5" i="17"/>
  <c r="I5" i="17"/>
  <c r="J5" i="17" s="1"/>
  <c r="H5" i="17"/>
  <c r="G5" i="17"/>
  <c r="F5" i="17"/>
  <c r="E5" i="17"/>
  <c r="D5" i="17"/>
  <c r="B5" i="17"/>
  <c r="O19" i="16"/>
  <c r="N19" i="16"/>
  <c r="L19" i="16"/>
  <c r="I19" i="16"/>
  <c r="J19" i="16" s="1"/>
  <c r="H19" i="16"/>
  <c r="G19" i="16"/>
  <c r="F19" i="16"/>
  <c r="E19" i="16"/>
  <c r="D19" i="16"/>
  <c r="B19" i="16"/>
  <c r="O18" i="16"/>
  <c r="N18" i="16"/>
  <c r="L18" i="16"/>
  <c r="I18" i="16"/>
  <c r="J18" i="16" s="1"/>
  <c r="H18" i="16"/>
  <c r="G18" i="16"/>
  <c r="F18" i="16"/>
  <c r="E18" i="16"/>
  <c r="D18" i="16"/>
  <c r="B18" i="16"/>
  <c r="O17" i="16"/>
  <c r="N17" i="16"/>
  <c r="L17" i="16"/>
  <c r="I17" i="16"/>
  <c r="J17" i="16" s="1"/>
  <c r="H17" i="16"/>
  <c r="G17" i="16"/>
  <c r="F17" i="16"/>
  <c r="E17" i="16"/>
  <c r="D17" i="16"/>
  <c r="B17" i="16"/>
  <c r="O16" i="16"/>
  <c r="N16" i="16"/>
  <c r="L16" i="16"/>
  <c r="I16" i="16"/>
  <c r="J16" i="16" s="1"/>
  <c r="H16" i="16"/>
  <c r="G16" i="16"/>
  <c r="F16" i="16"/>
  <c r="E16" i="16"/>
  <c r="D16" i="16"/>
  <c r="B16" i="16"/>
  <c r="O15" i="16"/>
  <c r="N15" i="16"/>
  <c r="L15" i="16"/>
  <c r="I15" i="16"/>
  <c r="J15" i="16" s="1"/>
  <c r="H15" i="16"/>
  <c r="G15" i="16"/>
  <c r="F15" i="16"/>
  <c r="E15" i="16"/>
  <c r="D15" i="16"/>
  <c r="B15" i="16"/>
  <c r="O14" i="16"/>
  <c r="N14" i="16"/>
  <c r="L14" i="16"/>
  <c r="I14" i="16"/>
  <c r="J14" i="16" s="1"/>
  <c r="H14" i="16"/>
  <c r="G14" i="16"/>
  <c r="F14" i="16"/>
  <c r="E14" i="16"/>
  <c r="D14" i="16"/>
  <c r="B14" i="16"/>
  <c r="L13" i="16"/>
  <c r="I13" i="16"/>
  <c r="J13" i="16" s="1"/>
  <c r="H13" i="16"/>
  <c r="G13" i="16"/>
  <c r="F13" i="16"/>
  <c r="E13" i="16"/>
  <c r="D13" i="16"/>
  <c r="B13" i="16"/>
  <c r="I12" i="16"/>
  <c r="J12" i="16" s="1"/>
  <c r="H12" i="16"/>
  <c r="G12" i="16"/>
  <c r="F12" i="16"/>
  <c r="E12" i="16"/>
  <c r="D12" i="16"/>
  <c r="B12" i="16"/>
  <c r="L11" i="16"/>
  <c r="I11" i="16"/>
  <c r="J11" i="16" s="1"/>
  <c r="H11" i="16"/>
  <c r="G11" i="16"/>
  <c r="F11" i="16"/>
  <c r="E11" i="16"/>
  <c r="D11" i="16"/>
  <c r="B11" i="16"/>
  <c r="L10" i="16"/>
  <c r="I10" i="16"/>
  <c r="J10" i="16" s="1"/>
  <c r="H10" i="16"/>
  <c r="G10" i="16"/>
  <c r="F10" i="16"/>
  <c r="E10" i="16"/>
  <c r="D10" i="16"/>
  <c r="B10" i="16"/>
  <c r="L9" i="16"/>
  <c r="I9" i="16"/>
  <c r="J9" i="16" s="1"/>
  <c r="H9" i="16"/>
  <c r="G9" i="16"/>
  <c r="F9" i="16"/>
  <c r="E9" i="16"/>
  <c r="D9" i="16"/>
  <c r="B9" i="16"/>
  <c r="I7" i="16"/>
  <c r="J7" i="16" s="1"/>
  <c r="H7" i="16"/>
  <c r="G7" i="16"/>
  <c r="F7" i="16"/>
  <c r="E7" i="16"/>
  <c r="D7" i="16"/>
  <c r="B7" i="16"/>
  <c r="I6" i="16"/>
  <c r="J6" i="16" s="1"/>
  <c r="H6" i="16"/>
  <c r="G6" i="16"/>
  <c r="F6" i="16"/>
  <c r="E6" i="16"/>
  <c r="D6" i="16"/>
  <c r="B6" i="16"/>
  <c r="I5" i="16"/>
  <c r="H5" i="16"/>
  <c r="G5" i="16"/>
  <c r="F5" i="16"/>
  <c r="E5" i="16"/>
  <c r="D5" i="16"/>
  <c r="B5" i="16"/>
  <c r="L11" i="15"/>
  <c r="I11" i="15"/>
  <c r="J11" i="15" s="1"/>
  <c r="H11" i="15"/>
  <c r="G11" i="15"/>
  <c r="F11" i="15"/>
  <c r="E11" i="15"/>
  <c r="D11" i="15"/>
  <c r="B11" i="15"/>
  <c r="Q20" i="15"/>
  <c r="O20" i="15"/>
  <c r="N20" i="15"/>
  <c r="M20" i="15"/>
  <c r="L20" i="15"/>
  <c r="I20" i="15"/>
  <c r="J20" i="15" s="1"/>
  <c r="H20" i="15"/>
  <c r="G20" i="15"/>
  <c r="F20" i="15"/>
  <c r="E20" i="15"/>
  <c r="D20" i="15"/>
  <c r="B20" i="15"/>
  <c r="Q19" i="15"/>
  <c r="O19" i="15"/>
  <c r="N19" i="15"/>
  <c r="L19" i="15"/>
  <c r="I19" i="15"/>
  <c r="J19" i="15" s="1"/>
  <c r="H19" i="15"/>
  <c r="G19" i="15"/>
  <c r="F19" i="15"/>
  <c r="E19" i="15"/>
  <c r="D19" i="15"/>
  <c r="B19" i="15"/>
  <c r="Q18" i="15"/>
  <c r="O18" i="15"/>
  <c r="N18" i="15"/>
  <c r="L18" i="15"/>
  <c r="I18" i="15"/>
  <c r="J18" i="15" s="1"/>
  <c r="H18" i="15"/>
  <c r="G18" i="15"/>
  <c r="F18" i="15"/>
  <c r="E18" i="15"/>
  <c r="D18" i="15"/>
  <c r="B18" i="15"/>
  <c r="L10" i="15"/>
  <c r="I10" i="15"/>
  <c r="J10" i="15" s="1"/>
  <c r="H10" i="15"/>
  <c r="G10" i="15"/>
  <c r="F10" i="15"/>
  <c r="E10" i="15"/>
  <c r="D10" i="15"/>
  <c r="B10" i="15"/>
  <c r="L9" i="15"/>
  <c r="I9" i="15"/>
  <c r="N9" i="15" s="1"/>
  <c r="O9" i="15" s="1"/>
  <c r="H9" i="15"/>
  <c r="G9" i="15"/>
  <c r="F9" i="15"/>
  <c r="E9" i="15"/>
  <c r="D9" i="15"/>
  <c r="B9" i="15"/>
  <c r="L8" i="15"/>
  <c r="I8" i="15"/>
  <c r="J8" i="15" s="1"/>
  <c r="H8" i="15"/>
  <c r="G8" i="15"/>
  <c r="F8" i="15"/>
  <c r="E8" i="15"/>
  <c r="D8" i="15"/>
  <c r="B8" i="15"/>
  <c r="L7" i="15"/>
  <c r="I7" i="15"/>
  <c r="H7" i="15"/>
  <c r="G7" i="15"/>
  <c r="F7" i="15"/>
  <c r="E7" i="15"/>
  <c r="D7" i="15"/>
  <c r="B7" i="15"/>
  <c r="L6" i="15"/>
  <c r="I6" i="15"/>
  <c r="J6" i="15" s="1"/>
  <c r="H6" i="15"/>
  <c r="G6" i="15"/>
  <c r="F6" i="15"/>
  <c r="E6" i="15"/>
  <c r="D6" i="15"/>
  <c r="B6" i="15"/>
  <c r="L5" i="15"/>
  <c r="I5" i="15"/>
  <c r="J5" i="15" s="1"/>
  <c r="H5" i="15"/>
  <c r="G5" i="15"/>
  <c r="F5" i="15"/>
  <c r="E5" i="15"/>
  <c r="D5" i="15"/>
  <c r="B5" i="15"/>
  <c r="N7" i="20" l="1"/>
  <c r="O7" i="20" s="1"/>
  <c r="N13" i="17"/>
  <c r="O13" i="17" s="1"/>
  <c r="J12" i="23"/>
  <c r="N12" i="23"/>
  <c r="O12" i="23" s="1"/>
  <c r="J13" i="23"/>
  <c r="N13" i="23"/>
  <c r="O13" i="23" s="1"/>
  <c r="J12" i="25"/>
  <c r="N12" i="25"/>
  <c r="O12" i="25" s="1"/>
  <c r="N5" i="26"/>
  <c r="O5" i="26" s="1"/>
  <c r="J5" i="26"/>
  <c r="J10" i="24"/>
  <c r="N10" i="24"/>
  <c r="O10" i="24" s="1"/>
  <c r="J12" i="24"/>
  <c r="N12" i="24"/>
  <c r="O12" i="24" s="1"/>
  <c r="J6" i="26"/>
  <c r="N6" i="26"/>
  <c r="O6" i="26" s="1"/>
  <c r="J5" i="28"/>
  <c r="N5" i="28"/>
  <c r="O5" i="28" s="1"/>
  <c r="N6" i="27"/>
  <c r="O6" i="27" s="1"/>
  <c r="J9" i="28"/>
  <c r="N7" i="28"/>
  <c r="O7" i="28" s="1"/>
  <c r="J5" i="27"/>
  <c r="J9" i="27"/>
  <c r="J9" i="26"/>
  <c r="J7" i="25"/>
  <c r="N8" i="25"/>
  <c r="O8" i="25" s="1"/>
  <c r="N5" i="25"/>
  <c r="O5" i="25" s="1"/>
  <c r="N14" i="25"/>
  <c r="O14" i="25" s="1"/>
  <c r="N13" i="25"/>
  <c r="O13" i="25" s="1"/>
  <c r="N10" i="25"/>
  <c r="O10" i="25" s="1"/>
  <c r="N6" i="25"/>
  <c r="O6" i="25" s="1"/>
  <c r="J5" i="25"/>
  <c r="J9" i="25"/>
  <c r="N11" i="25"/>
  <c r="O11" i="25" s="1"/>
  <c r="N5" i="24"/>
  <c r="O5" i="24" s="1"/>
  <c r="N6" i="24"/>
  <c r="O6" i="24" s="1"/>
  <c r="N7" i="24"/>
  <c r="O7" i="24" s="1"/>
  <c r="N15" i="24"/>
  <c r="O15" i="24" s="1"/>
  <c r="N11" i="24"/>
  <c r="O11" i="24" s="1"/>
  <c r="N14" i="24"/>
  <c r="O14" i="24" s="1"/>
  <c r="N8" i="24"/>
  <c r="O8" i="24" s="1"/>
  <c r="N9" i="24"/>
  <c r="O9" i="24" s="1"/>
  <c r="N16" i="23"/>
  <c r="O16" i="23" s="1"/>
  <c r="N15" i="23"/>
  <c r="O15" i="23" s="1"/>
  <c r="N11" i="23"/>
  <c r="O11" i="23" s="1"/>
  <c r="N14" i="23"/>
  <c r="O14" i="23" s="1"/>
  <c r="N8" i="23"/>
  <c r="O8" i="23" s="1"/>
  <c r="N9" i="23"/>
  <c r="O9" i="23" s="1"/>
  <c r="N10" i="23"/>
  <c r="O10" i="23" s="1"/>
  <c r="N6" i="23"/>
  <c r="O6" i="23" s="1"/>
  <c r="N8" i="21"/>
  <c r="O8" i="21" s="1"/>
  <c r="N7" i="23"/>
  <c r="O7" i="23" s="1"/>
  <c r="J5" i="24"/>
  <c r="N5" i="23"/>
  <c r="O5" i="23" s="1"/>
  <c r="N7" i="21"/>
  <c r="O7" i="21" s="1"/>
  <c r="N8" i="22"/>
  <c r="O8" i="22" s="1"/>
  <c r="N5" i="22"/>
  <c r="O5" i="22" s="1"/>
  <c r="J9" i="22"/>
  <c r="N7" i="22"/>
  <c r="O7" i="22" s="1"/>
  <c r="N6" i="21"/>
  <c r="O6" i="21" s="1"/>
  <c r="N5" i="21"/>
  <c r="O5" i="21" s="1"/>
  <c r="J11" i="20"/>
  <c r="N6" i="19"/>
  <c r="O6" i="19" s="1"/>
  <c r="N9" i="19"/>
  <c r="O9" i="19" s="1"/>
  <c r="N5" i="20"/>
  <c r="O5" i="20" s="1"/>
  <c r="N10" i="16"/>
  <c r="O10" i="16" s="1"/>
  <c r="N9" i="20"/>
  <c r="O9" i="20" s="1"/>
  <c r="N6" i="20"/>
  <c r="O6" i="20" s="1"/>
  <c r="N10" i="20"/>
  <c r="O10" i="20" s="1"/>
  <c r="J8" i="20"/>
  <c r="N7" i="19"/>
  <c r="O7" i="19" s="1"/>
  <c r="N10" i="19"/>
  <c r="O10" i="19" s="1"/>
  <c r="N5" i="19"/>
  <c r="O5" i="19" s="1"/>
  <c r="J11" i="19"/>
  <c r="N8" i="19"/>
  <c r="O8" i="19" s="1"/>
  <c r="N7" i="15"/>
  <c r="O7" i="15" s="1"/>
  <c r="N8" i="18"/>
  <c r="O8" i="18" s="1"/>
  <c r="N8" i="17"/>
  <c r="O8" i="17" s="1"/>
  <c r="J11" i="18"/>
  <c r="N7" i="18"/>
  <c r="O7" i="18" s="1"/>
  <c r="J7" i="18"/>
  <c r="N13" i="18"/>
  <c r="O13" i="18" s="1"/>
  <c r="N15" i="17"/>
  <c r="O15" i="17" s="1"/>
  <c r="N10" i="18"/>
  <c r="O10" i="18" s="1"/>
  <c r="N14" i="18"/>
  <c r="O14" i="18" s="1"/>
  <c r="N6" i="18"/>
  <c r="O6" i="18" s="1"/>
  <c r="N9" i="18"/>
  <c r="O9" i="18" s="1"/>
  <c r="J5" i="18"/>
  <c r="N10" i="17"/>
  <c r="O10" i="17" s="1"/>
  <c r="J11" i="17"/>
  <c r="N7" i="17"/>
  <c r="O7" i="17" s="1"/>
  <c r="J13" i="17"/>
  <c r="N14" i="17"/>
  <c r="O14" i="17" s="1"/>
  <c r="N9" i="16"/>
  <c r="O9" i="16" s="1"/>
  <c r="O12" i="16"/>
  <c r="N6" i="17"/>
  <c r="O6" i="17" s="1"/>
  <c r="J8" i="17"/>
  <c r="N9" i="17"/>
  <c r="O9" i="17" s="1"/>
  <c r="N5" i="17"/>
  <c r="O5" i="17" s="1"/>
  <c r="N11" i="16"/>
  <c r="O11" i="16" s="1"/>
  <c r="N7" i="16"/>
  <c r="O7" i="16" s="1"/>
  <c r="N13" i="16"/>
  <c r="O13" i="16" s="1"/>
  <c r="N5" i="16"/>
  <c r="O5" i="16" s="1"/>
  <c r="N11" i="15"/>
  <c r="O11" i="15" s="1"/>
  <c r="N6" i="16"/>
  <c r="O6" i="16" s="1"/>
  <c r="J5" i="16"/>
  <c r="N8" i="15"/>
  <c r="O8" i="15" s="1"/>
  <c r="N10" i="15"/>
  <c r="O10" i="15" s="1"/>
  <c r="N6" i="15"/>
  <c r="O6" i="15" s="1"/>
  <c r="N5" i="15"/>
  <c r="O5" i="15" s="1"/>
  <c r="J7" i="15"/>
  <c r="J9" i="15"/>
  <c r="D162" i="14"/>
  <c r="E162" i="14"/>
  <c r="F162" i="14"/>
  <c r="G162" i="14"/>
  <c r="H162" i="14"/>
  <c r="I162" i="14"/>
  <c r="J162" i="14" s="1"/>
  <c r="M162" i="14"/>
  <c r="D163" i="14"/>
  <c r="E163" i="14"/>
  <c r="F163" i="14"/>
  <c r="G163" i="14"/>
  <c r="H163" i="14"/>
  <c r="I163" i="14"/>
  <c r="J163" i="14" s="1"/>
  <c r="M163" i="14"/>
  <c r="D164" i="14"/>
  <c r="E164" i="14"/>
  <c r="F164" i="14"/>
  <c r="G164" i="14"/>
  <c r="H164" i="14"/>
  <c r="I164" i="14"/>
  <c r="J164" i="14" s="1"/>
  <c r="M164" i="14"/>
  <c r="D165" i="14"/>
  <c r="E165" i="14"/>
  <c r="F165" i="14"/>
  <c r="G165" i="14"/>
  <c r="H165" i="14"/>
  <c r="I165" i="14"/>
  <c r="J165" i="14" s="1"/>
  <c r="M165" i="14"/>
  <c r="D166" i="14"/>
  <c r="E166" i="14"/>
  <c r="F166" i="14"/>
  <c r="G166" i="14"/>
  <c r="H166" i="14"/>
  <c r="I166" i="14"/>
  <c r="J166" i="14" s="1"/>
  <c r="M166" i="14"/>
  <c r="D167" i="14"/>
  <c r="E167" i="14"/>
  <c r="F167" i="14"/>
  <c r="G167" i="14"/>
  <c r="H167" i="14"/>
  <c r="I167" i="14"/>
  <c r="J167" i="14" s="1"/>
  <c r="M167" i="14"/>
  <c r="D168" i="14"/>
  <c r="E168" i="14"/>
  <c r="F168" i="14"/>
  <c r="G168" i="14"/>
  <c r="H168" i="14"/>
  <c r="I168" i="14"/>
  <c r="J168" i="14" s="1"/>
  <c r="M168" i="14"/>
  <c r="D169" i="14"/>
  <c r="E169" i="14"/>
  <c r="F169" i="14"/>
  <c r="G169" i="14"/>
  <c r="H169" i="14"/>
  <c r="I169" i="14"/>
  <c r="J169" i="14" s="1"/>
  <c r="M169" i="14"/>
  <c r="D170" i="14"/>
  <c r="E170" i="14"/>
  <c r="F170" i="14"/>
  <c r="G170" i="14"/>
  <c r="H170" i="14"/>
  <c r="I170" i="14"/>
  <c r="J170" i="14" s="1"/>
  <c r="M170" i="14"/>
  <c r="D171" i="14"/>
  <c r="E171" i="14"/>
  <c r="F171" i="14"/>
  <c r="G171" i="14"/>
  <c r="H171" i="14"/>
  <c r="I171" i="14"/>
  <c r="J171" i="14" s="1"/>
  <c r="M171" i="14"/>
  <c r="D172" i="14"/>
  <c r="E172" i="14"/>
  <c r="F172" i="14"/>
  <c r="G172" i="14"/>
  <c r="H172" i="14"/>
  <c r="I172" i="14"/>
  <c r="J172" i="14" s="1"/>
  <c r="M172" i="14"/>
  <c r="D173" i="14"/>
  <c r="E173" i="14"/>
  <c r="F173" i="14"/>
  <c r="G173" i="14"/>
  <c r="H173" i="14"/>
  <c r="I173" i="14"/>
  <c r="J173" i="14" s="1"/>
  <c r="M173" i="14"/>
  <c r="D174" i="14"/>
  <c r="E174" i="14"/>
  <c r="F174" i="14"/>
  <c r="G174" i="14"/>
  <c r="H174" i="14"/>
  <c r="I174" i="14"/>
  <c r="J174" i="14" s="1"/>
  <c r="M174" i="14"/>
  <c r="D175" i="14"/>
  <c r="E175" i="14"/>
  <c r="F175" i="14"/>
  <c r="G175" i="14"/>
  <c r="H175" i="14"/>
  <c r="I175" i="14"/>
  <c r="J175" i="14" s="1"/>
  <c r="M175" i="14"/>
  <c r="D176" i="14"/>
  <c r="E176" i="14"/>
  <c r="F176" i="14"/>
  <c r="G176" i="14"/>
  <c r="H176" i="14"/>
  <c r="I176" i="14"/>
  <c r="J176" i="14" s="1"/>
  <c r="M176" i="14"/>
  <c r="D177" i="14"/>
  <c r="E177" i="14"/>
  <c r="F177" i="14"/>
  <c r="G177" i="14"/>
  <c r="H177" i="14"/>
  <c r="I177" i="14"/>
  <c r="J177" i="14" s="1"/>
  <c r="M177" i="14"/>
  <c r="B162" i="14"/>
  <c r="B163" i="14"/>
  <c r="B164" i="14"/>
  <c r="B165" i="14"/>
  <c r="B166" i="14"/>
  <c r="B167" i="14"/>
  <c r="B168" i="14"/>
  <c r="B169" i="14"/>
  <c r="B170" i="14"/>
  <c r="B171" i="14"/>
  <c r="B172" i="14"/>
  <c r="B173" i="14"/>
  <c r="B174" i="14"/>
  <c r="B175" i="14"/>
  <c r="B176" i="14"/>
  <c r="B177" i="14"/>
  <c r="M6" i="14" l="1"/>
  <c r="M7" i="14"/>
  <c r="M8" i="14"/>
  <c r="M9" i="14"/>
  <c r="M10" i="14"/>
  <c r="M11" i="14"/>
  <c r="M12" i="14"/>
  <c r="M13" i="14"/>
  <c r="M14" i="14"/>
  <c r="M15" i="14"/>
  <c r="M16" i="14"/>
  <c r="M17" i="14"/>
  <c r="M18" i="14"/>
  <c r="M19" i="14"/>
  <c r="M20" i="14"/>
  <c r="M21" i="14"/>
  <c r="M22" i="14"/>
  <c r="M23" i="14"/>
  <c r="M24" i="14"/>
  <c r="M25" i="14"/>
  <c r="M26" i="14"/>
  <c r="M27" i="14"/>
  <c r="M28" i="14"/>
  <c r="M29" i="14"/>
  <c r="M30" i="14"/>
  <c r="M31" i="14"/>
  <c r="M32" i="14"/>
  <c r="M33" i="14"/>
  <c r="M34" i="14"/>
  <c r="M35" i="14"/>
  <c r="M36" i="14"/>
  <c r="M37" i="14"/>
  <c r="M38" i="14"/>
  <c r="M39" i="14"/>
  <c r="M40" i="14"/>
  <c r="M41" i="14"/>
  <c r="M42" i="14"/>
  <c r="M43" i="14"/>
  <c r="M44" i="14"/>
  <c r="M45" i="14"/>
  <c r="M46" i="14"/>
  <c r="M47" i="14"/>
  <c r="M48" i="14"/>
  <c r="M49" i="14"/>
  <c r="M50" i="14"/>
  <c r="M51" i="14"/>
  <c r="M52" i="14"/>
  <c r="M53" i="14"/>
  <c r="M54" i="14"/>
  <c r="M55" i="14"/>
  <c r="M56" i="14"/>
  <c r="M57" i="14"/>
  <c r="M58" i="14"/>
  <c r="M59" i="14"/>
  <c r="M60" i="14"/>
  <c r="M61" i="14"/>
  <c r="M62" i="14"/>
  <c r="M63" i="14"/>
  <c r="M64" i="14"/>
  <c r="M65" i="14"/>
  <c r="M66" i="14"/>
  <c r="M67" i="14"/>
  <c r="M68" i="14"/>
  <c r="M69" i="14"/>
  <c r="M70" i="14"/>
  <c r="M71" i="14"/>
  <c r="M72" i="14"/>
  <c r="M73" i="14"/>
  <c r="M74" i="14"/>
  <c r="M75" i="14"/>
  <c r="M76" i="14"/>
  <c r="M77" i="14"/>
  <c r="M78" i="14"/>
  <c r="M79" i="14"/>
  <c r="M80" i="14"/>
  <c r="M81" i="14"/>
  <c r="M82" i="14"/>
  <c r="M83" i="14"/>
  <c r="M84" i="14"/>
  <c r="M85" i="14"/>
  <c r="M86" i="14"/>
  <c r="M87" i="14"/>
  <c r="M88" i="14"/>
  <c r="M89" i="14"/>
  <c r="M90" i="14"/>
  <c r="M91" i="14"/>
  <c r="M92" i="14"/>
  <c r="M93" i="14"/>
  <c r="M94" i="14"/>
  <c r="M95" i="14"/>
  <c r="M96" i="14"/>
  <c r="M97" i="14"/>
  <c r="M98" i="14"/>
  <c r="M99" i="14"/>
  <c r="M100" i="14"/>
  <c r="M101" i="14"/>
  <c r="M102" i="14"/>
  <c r="M103" i="14"/>
  <c r="M104" i="14"/>
  <c r="M105" i="14"/>
  <c r="M106" i="14"/>
  <c r="M107" i="14"/>
  <c r="M108" i="14"/>
  <c r="M109" i="14"/>
  <c r="M110" i="14"/>
  <c r="M111" i="14"/>
  <c r="M112" i="14"/>
  <c r="M113" i="14"/>
  <c r="M114" i="14"/>
  <c r="M115" i="14"/>
  <c r="M116" i="14"/>
  <c r="M117" i="14"/>
  <c r="M118" i="14"/>
  <c r="M119" i="14"/>
  <c r="M120" i="14"/>
  <c r="M121" i="14"/>
  <c r="M122" i="14"/>
  <c r="M123" i="14"/>
  <c r="M124" i="14"/>
  <c r="M125" i="14"/>
  <c r="M126" i="14"/>
  <c r="M127" i="14"/>
  <c r="M128" i="14"/>
  <c r="M129" i="14"/>
  <c r="M130" i="14"/>
  <c r="M131" i="14"/>
  <c r="M132" i="14"/>
  <c r="M133" i="14"/>
  <c r="M134" i="14"/>
  <c r="M135" i="14"/>
  <c r="M136" i="14"/>
  <c r="M137" i="14"/>
  <c r="M138" i="14"/>
  <c r="M139" i="14"/>
  <c r="M140" i="14"/>
  <c r="M141" i="14"/>
  <c r="M142" i="14"/>
  <c r="M143" i="14"/>
  <c r="M144" i="14"/>
  <c r="M145" i="14"/>
  <c r="M146" i="14"/>
  <c r="M147" i="14"/>
  <c r="M148" i="14"/>
  <c r="M149" i="14"/>
  <c r="M150" i="14"/>
  <c r="M151" i="14"/>
  <c r="M152" i="14"/>
  <c r="M153" i="14"/>
  <c r="M154" i="14"/>
  <c r="M155" i="14"/>
  <c r="M156" i="14"/>
  <c r="M157" i="14"/>
  <c r="M158" i="14"/>
  <c r="M159" i="14"/>
  <c r="M160" i="14"/>
  <c r="M161" i="14"/>
  <c r="M5" i="14"/>
  <c r="D6" i="14"/>
  <c r="E6" i="14"/>
  <c r="F6" i="14"/>
  <c r="G6" i="14"/>
  <c r="H6" i="14"/>
  <c r="I6" i="14"/>
  <c r="J6" i="14" s="1"/>
  <c r="D7" i="14"/>
  <c r="E7" i="14"/>
  <c r="F7" i="14"/>
  <c r="G7" i="14"/>
  <c r="H7" i="14"/>
  <c r="I7" i="14"/>
  <c r="J7" i="14" s="1"/>
  <c r="D8" i="14"/>
  <c r="E8" i="14"/>
  <c r="F8" i="14"/>
  <c r="G8" i="14"/>
  <c r="H8" i="14"/>
  <c r="I8" i="14"/>
  <c r="J8" i="14" s="1"/>
  <c r="D9" i="14"/>
  <c r="E9" i="14"/>
  <c r="F9" i="14"/>
  <c r="G9" i="14"/>
  <c r="H9" i="14"/>
  <c r="I9" i="14"/>
  <c r="J9" i="14" s="1"/>
  <c r="D10" i="14"/>
  <c r="E10" i="14"/>
  <c r="F10" i="14"/>
  <c r="G10" i="14"/>
  <c r="H10" i="14"/>
  <c r="I10" i="14"/>
  <c r="J10" i="14" s="1"/>
  <c r="D11" i="14"/>
  <c r="E11" i="14"/>
  <c r="F11" i="14"/>
  <c r="G11" i="14"/>
  <c r="H11" i="14"/>
  <c r="I11" i="14"/>
  <c r="J11" i="14" s="1"/>
  <c r="D12" i="14"/>
  <c r="E12" i="14"/>
  <c r="F12" i="14"/>
  <c r="G12" i="14"/>
  <c r="H12" i="14"/>
  <c r="I12" i="14"/>
  <c r="J12" i="14" s="1"/>
  <c r="D13" i="14"/>
  <c r="E13" i="14"/>
  <c r="F13" i="14"/>
  <c r="G13" i="14"/>
  <c r="H13" i="14"/>
  <c r="I13" i="14"/>
  <c r="J13" i="14" s="1"/>
  <c r="D14" i="14"/>
  <c r="E14" i="14"/>
  <c r="F14" i="14"/>
  <c r="G14" i="14"/>
  <c r="H14" i="14"/>
  <c r="I14" i="14"/>
  <c r="J14" i="14" s="1"/>
  <c r="D15" i="14"/>
  <c r="E15" i="14"/>
  <c r="F15" i="14"/>
  <c r="G15" i="14"/>
  <c r="H15" i="14"/>
  <c r="I15" i="14"/>
  <c r="J15" i="14" s="1"/>
  <c r="D16" i="14"/>
  <c r="E16" i="14"/>
  <c r="F16" i="14"/>
  <c r="G16" i="14"/>
  <c r="H16" i="14"/>
  <c r="I16" i="14"/>
  <c r="J16" i="14" s="1"/>
  <c r="D17" i="14"/>
  <c r="E17" i="14"/>
  <c r="F17" i="14"/>
  <c r="G17" i="14"/>
  <c r="H17" i="14"/>
  <c r="I17" i="14"/>
  <c r="J17" i="14" s="1"/>
  <c r="D18" i="14"/>
  <c r="E18" i="14"/>
  <c r="F18" i="14"/>
  <c r="G18" i="14"/>
  <c r="H18" i="14"/>
  <c r="I18" i="14"/>
  <c r="J18" i="14" s="1"/>
  <c r="D19" i="14"/>
  <c r="E19" i="14"/>
  <c r="F19" i="14"/>
  <c r="G19" i="14"/>
  <c r="H19" i="14"/>
  <c r="I19" i="14"/>
  <c r="J19" i="14" s="1"/>
  <c r="D20" i="14"/>
  <c r="E20" i="14"/>
  <c r="F20" i="14"/>
  <c r="G20" i="14"/>
  <c r="H20" i="14"/>
  <c r="I20" i="14"/>
  <c r="J20" i="14" s="1"/>
  <c r="D21" i="14"/>
  <c r="E21" i="14"/>
  <c r="F21" i="14"/>
  <c r="G21" i="14"/>
  <c r="H21" i="14"/>
  <c r="I21" i="14"/>
  <c r="J21" i="14" s="1"/>
  <c r="D22" i="14"/>
  <c r="E22" i="14"/>
  <c r="F22" i="14"/>
  <c r="G22" i="14"/>
  <c r="H22" i="14"/>
  <c r="I22" i="14"/>
  <c r="J22" i="14" s="1"/>
  <c r="D23" i="14"/>
  <c r="E23" i="14"/>
  <c r="F23" i="14"/>
  <c r="G23" i="14"/>
  <c r="H23" i="14"/>
  <c r="I23" i="14"/>
  <c r="J23" i="14" s="1"/>
  <c r="D24" i="14"/>
  <c r="E24" i="14"/>
  <c r="F24" i="14"/>
  <c r="G24" i="14"/>
  <c r="H24" i="14"/>
  <c r="I24" i="14"/>
  <c r="J24" i="14" s="1"/>
  <c r="D25" i="14"/>
  <c r="E25" i="14"/>
  <c r="F25" i="14"/>
  <c r="G25" i="14"/>
  <c r="H25" i="14"/>
  <c r="I25" i="14"/>
  <c r="J25" i="14" s="1"/>
  <c r="D26" i="14"/>
  <c r="E26" i="14"/>
  <c r="F26" i="14"/>
  <c r="G26" i="14"/>
  <c r="H26" i="14"/>
  <c r="I26" i="14"/>
  <c r="J26" i="14" s="1"/>
  <c r="D27" i="14"/>
  <c r="E27" i="14"/>
  <c r="F27" i="14"/>
  <c r="G27" i="14"/>
  <c r="H27" i="14"/>
  <c r="I27" i="14"/>
  <c r="J27" i="14" s="1"/>
  <c r="D28" i="14"/>
  <c r="E28" i="14"/>
  <c r="F28" i="14"/>
  <c r="G28" i="14"/>
  <c r="H28" i="14"/>
  <c r="I28" i="14"/>
  <c r="J28" i="14" s="1"/>
  <c r="D29" i="14"/>
  <c r="E29" i="14"/>
  <c r="F29" i="14"/>
  <c r="G29" i="14"/>
  <c r="H29" i="14"/>
  <c r="I29" i="14"/>
  <c r="J29" i="14" s="1"/>
  <c r="D30" i="14"/>
  <c r="E30" i="14"/>
  <c r="F30" i="14"/>
  <c r="G30" i="14"/>
  <c r="H30" i="14"/>
  <c r="I30" i="14"/>
  <c r="J30" i="14" s="1"/>
  <c r="D31" i="14"/>
  <c r="E31" i="14"/>
  <c r="F31" i="14"/>
  <c r="G31" i="14"/>
  <c r="H31" i="14"/>
  <c r="I31" i="14"/>
  <c r="J31" i="14" s="1"/>
  <c r="D32" i="14"/>
  <c r="E32" i="14"/>
  <c r="F32" i="14"/>
  <c r="G32" i="14"/>
  <c r="H32" i="14"/>
  <c r="I32" i="14"/>
  <c r="J32" i="14" s="1"/>
  <c r="D33" i="14"/>
  <c r="E33" i="14"/>
  <c r="F33" i="14"/>
  <c r="G33" i="14"/>
  <c r="H33" i="14"/>
  <c r="I33" i="14"/>
  <c r="J33" i="14" s="1"/>
  <c r="D34" i="14"/>
  <c r="E34" i="14"/>
  <c r="F34" i="14"/>
  <c r="G34" i="14"/>
  <c r="H34" i="14"/>
  <c r="I34" i="14"/>
  <c r="J34" i="14" s="1"/>
  <c r="D35" i="14"/>
  <c r="E35" i="14"/>
  <c r="F35" i="14"/>
  <c r="G35" i="14"/>
  <c r="H35" i="14"/>
  <c r="I35" i="14"/>
  <c r="J35" i="14" s="1"/>
  <c r="D36" i="14"/>
  <c r="E36" i="14"/>
  <c r="F36" i="14"/>
  <c r="G36" i="14"/>
  <c r="H36" i="14"/>
  <c r="I36" i="14"/>
  <c r="J36" i="14" s="1"/>
  <c r="D37" i="14"/>
  <c r="E37" i="14"/>
  <c r="F37" i="14"/>
  <c r="G37" i="14"/>
  <c r="H37" i="14"/>
  <c r="I37" i="14"/>
  <c r="J37" i="14" s="1"/>
  <c r="D38" i="14"/>
  <c r="E38" i="14"/>
  <c r="F38" i="14"/>
  <c r="G38" i="14"/>
  <c r="H38" i="14"/>
  <c r="I38" i="14"/>
  <c r="J38" i="14" s="1"/>
  <c r="D39" i="14"/>
  <c r="E39" i="14"/>
  <c r="F39" i="14"/>
  <c r="G39" i="14"/>
  <c r="H39" i="14"/>
  <c r="I39" i="14"/>
  <c r="J39" i="14" s="1"/>
  <c r="D40" i="14"/>
  <c r="E40" i="14"/>
  <c r="F40" i="14"/>
  <c r="G40" i="14"/>
  <c r="H40" i="14"/>
  <c r="I40" i="14"/>
  <c r="J40" i="14" s="1"/>
  <c r="D41" i="14"/>
  <c r="E41" i="14"/>
  <c r="F41" i="14"/>
  <c r="G41" i="14"/>
  <c r="H41" i="14"/>
  <c r="I41" i="14"/>
  <c r="J41" i="14" s="1"/>
  <c r="D42" i="14"/>
  <c r="E42" i="14"/>
  <c r="F42" i="14"/>
  <c r="G42" i="14"/>
  <c r="H42" i="14"/>
  <c r="I42" i="14"/>
  <c r="J42" i="14" s="1"/>
  <c r="D43" i="14"/>
  <c r="E43" i="14"/>
  <c r="F43" i="14"/>
  <c r="G43" i="14"/>
  <c r="H43" i="14"/>
  <c r="I43" i="14"/>
  <c r="J43" i="14" s="1"/>
  <c r="D44" i="14"/>
  <c r="E44" i="14"/>
  <c r="F44" i="14"/>
  <c r="G44" i="14"/>
  <c r="H44" i="14"/>
  <c r="I44" i="14"/>
  <c r="J44" i="14" s="1"/>
  <c r="D45" i="14"/>
  <c r="E45" i="14"/>
  <c r="F45" i="14"/>
  <c r="G45" i="14"/>
  <c r="H45" i="14"/>
  <c r="I45" i="14"/>
  <c r="J45" i="14" s="1"/>
  <c r="D46" i="14"/>
  <c r="E46" i="14"/>
  <c r="F46" i="14"/>
  <c r="G46" i="14"/>
  <c r="H46" i="14"/>
  <c r="I46" i="14"/>
  <c r="J46" i="14" s="1"/>
  <c r="D47" i="14"/>
  <c r="E47" i="14"/>
  <c r="F47" i="14"/>
  <c r="G47" i="14"/>
  <c r="H47" i="14"/>
  <c r="I47" i="14"/>
  <c r="J47" i="14" s="1"/>
  <c r="D48" i="14"/>
  <c r="E48" i="14"/>
  <c r="F48" i="14"/>
  <c r="G48" i="14"/>
  <c r="H48" i="14"/>
  <c r="I48" i="14"/>
  <c r="J48" i="14" s="1"/>
  <c r="D49" i="14"/>
  <c r="E49" i="14"/>
  <c r="F49" i="14"/>
  <c r="G49" i="14"/>
  <c r="H49" i="14"/>
  <c r="I49" i="14"/>
  <c r="J49" i="14" s="1"/>
  <c r="D50" i="14"/>
  <c r="E50" i="14"/>
  <c r="F50" i="14"/>
  <c r="G50" i="14"/>
  <c r="H50" i="14"/>
  <c r="I50" i="14"/>
  <c r="J50" i="14" s="1"/>
  <c r="D51" i="14"/>
  <c r="E51" i="14"/>
  <c r="F51" i="14"/>
  <c r="G51" i="14"/>
  <c r="H51" i="14"/>
  <c r="I51" i="14"/>
  <c r="J51" i="14" s="1"/>
  <c r="D52" i="14"/>
  <c r="E52" i="14"/>
  <c r="F52" i="14"/>
  <c r="G52" i="14"/>
  <c r="H52" i="14"/>
  <c r="I52" i="14"/>
  <c r="J52" i="14" s="1"/>
  <c r="D53" i="14"/>
  <c r="E53" i="14"/>
  <c r="F53" i="14"/>
  <c r="G53" i="14"/>
  <c r="H53" i="14"/>
  <c r="I53" i="14"/>
  <c r="J53" i="14" s="1"/>
  <c r="D54" i="14"/>
  <c r="E54" i="14"/>
  <c r="F54" i="14"/>
  <c r="G54" i="14"/>
  <c r="H54" i="14"/>
  <c r="I54" i="14"/>
  <c r="J54" i="14" s="1"/>
  <c r="D55" i="14"/>
  <c r="E55" i="14"/>
  <c r="F55" i="14"/>
  <c r="G55" i="14"/>
  <c r="H55" i="14"/>
  <c r="I55" i="14"/>
  <c r="J55" i="14" s="1"/>
  <c r="D56" i="14"/>
  <c r="E56" i="14"/>
  <c r="F56" i="14"/>
  <c r="G56" i="14"/>
  <c r="H56" i="14"/>
  <c r="I56" i="14"/>
  <c r="J56" i="14" s="1"/>
  <c r="D57" i="14"/>
  <c r="E57" i="14"/>
  <c r="F57" i="14"/>
  <c r="G57" i="14"/>
  <c r="H57" i="14"/>
  <c r="I57" i="14"/>
  <c r="J57" i="14" s="1"/>
  <c r="D58" i="14"/>
  <c r="E58" i="14"/>
  <c r="F58" i="14"/>
  <c r="G58" i="14"/>
  <c r="H58" i="14"/>
  <c r="I58" i="14"/>
  <c r="J58" i="14" s="1"/>
  <c r="D59" i="14"/>
  <c r="E59" i="14"/>
  <c r="F59" i="14"/>
  <c r="G59" i="14"/>
  <c r="H59" i="14"/>
  <c r="I59" i="14"/>
  <c r="J59" i="14" s="1"/>
  <c r="D60" i="14"/>
  <c r="E60" i="14"/>
  <c r="F60" i="14"/>
  <c r="G60" i="14"/>
  <c r="H60" i="14"/>
  <c r="I60" i="14"/>
  <c r="J60" i="14" s="1"/>
  <c r="D61" i="14"/>
  <c r="E61" i="14"/>
  <c r="F61" i="14"/>
  <c r="G61" i="14"/>
  <c r="H61" i="14"/>
  <c r="I61" i="14"/>
  <c r="J61" i="14" s="1"/>
  <c r="D62" i="14"/>
  <c r="E62" i="14"/>
  <c r="F62" i="14"/>
  <c r="G62" i="14"/>
  <c r="H62" i="14"/>
  <c r="I62" i="14"/>
  <c r="J62" i="14" s="1"/>
  <c r="D63" i="14"/>
  <c r="E63" i="14"/>
  <c r="F63" i="14"/>
  <c r="G63" i="14"/>
  <c r="H63" i="14"/>
  <c r="I63" i="14"/>
  <c r="J63" i="14" s="1"/>
  <c r="D64" i="14"/>
  <c r="E64" i="14"/>
  <c r="F64" i="14"/>
  <c r="G64" i="14"/>
  <c r="H64" i="14"/>
  <c r="I64" i="14"/>
  <c r="J64" i="14" s="1"/>
  <c r="D65" i="14"/>
  <c r="E65" i="14"/>
  <c r="F65" i="14"/>
  <c r="G65" i="14"/>
  <c r="H65" i="14"/>
  <c r="I65" i="14"/>
  <c r="J65" i="14" s="1"/>
  <c r="D66" i="14"/>
  <c r="E66" i="14"/>
  <c r="F66" i="14"/>
  <c r="G66" i="14"/>
  <c r="H66" i="14"/>
  <c r="I66" i="14"/>
  <c r="J66" i="14" s="1"/>
  <c r="D67" i="14"/>
  <c r="E67" i="14"/>
  <c r="F67" i="14"/>
  <c r="G67" i="14"/>
  <c r="H67" i="14"/>
  <c r="I67" i="14"/>
  <c r="J67" i="14" s="1"/>
  <c r="D68" i="14"/>
  <c r="E68" i="14"/>
  <c r="F68" i="14"/>
  <c r="G68" i="14"/>
  <c r="H68" i="14"/>
  <c r="I68" i="14"/>
  <c r="J68" i="14" s="1"/>
  <c r="D69" i="14"/>
  <c r="E69" i="14"/>
  <c r="F69" i="14"/>
  <c r="G69" i="14"/>
  <c r="H69" i="14"/>
  <c r="I69" i="14"/>
  <c r="J69" i="14" s="1"/>
  <c r="D70" i="14"/>
  <c r="E70" i="14"/>
  <c r="F70" i="14"/>
  <c r="G70" i="14"/>
  <c r="H70" i="14"/>
  <c r="I70" i="14"/>
  <c r="J70" i="14" s="1"/>
  <c r="D71" i="14"/>
  <c r="E71" i="14"/>
  <c r="F71" i="14"/>
  <c r="G71" i="14"/>
  <c r="H71" i="14"/>
  <c r="I71" i="14"/>
  <c r="J71" i="14" s="1"/>
  <c r="D72" i="14"/>
  <c r="E72" i="14"/>
  <c r="F72" i="14"/>
  <c r="G72" i="14"/>
  <c r="H72" i="14"/>
  <c r="I72" i="14"/>
  <c r="J72" i="14" s="1"/>
  <c r="D73" i="14"/>
  <c r="E73" i="14"/>
  <c r="F73" i="14"/>
  <c r="G73" i="14"/>
  <c r="H73" i="14"/>
  <c r="I73" i="14"/>
  <c r="J73" i="14" s="1"/>
  <c r="D74" i="14"/>
  <c r="E74" i="14"/>
  <c r="F74" i="14"/>
  <c r="G74" i="14"/>
  <c r="H74" i="14"/>
  <c r="I74" i="14"/>
  <c r="J74" i="14" s="1"/>
  <c r="D75" i="14"/>
  <c r="E75" i="14"/>
  <c r="F75" i="14"/>
  <c r="G75" i="14"/>
  <c r="H75" i="14"/>
  <c r="I75" i="14"/>
  <c r="J75" i="14" s="1"/>
  <c r="D76" i="14"/>
  <c r="E76" i="14"/>
  <c r="F76" i="14"/>
  <c r="G76" i="14"/>
  <c r="H76" i="14"/>
  <c r="I76" i="14"/>
  <c r="J76" i="14" s="1"/>
  <c r="D77" i="14"/>
  <c r="E77" i="14"/>
  <c r="F77" i="14"/>
  <c r="G77" i="14"/>
  <c r="H77" i="14"/>
  <c r="I77" i="14"/>
  <c r="J77" i="14" s="1"/>
  <c r="D78" i="14"/>
  <c r="E78" i="14"/>
  <c r="F78" i="14"/>
  <c r="G78" i="14"/>
  <c r="H78" i="14"/>
  <c r="I78" i="14"/>
  <c r="J78" i="14" s="1"/>
  <c r="D79" i="14"/>
  <c r="E79" i="14"/>
  <c r="F79" i="14"/>
  <c r="G79" i="14"/>
  <c r="H79" i="14"/>
  <c r="I79" i="14"/>
  <c r="J79" i="14" s="1"/>
  <c r="D80" i="14"/>
  <c r="E80" i="14"/>
  <c r="F80" i="14"/>
  <c r="G80" i="14"/>
  <c r="H80" i="14"/>
  <c r="I80" i="14"/>
  <c r="J80" i="14" s="1"/>
  <c r="D81" i="14"/>
  <c r="E81" i="14"/>
  <c r="F81" i="14"/>
  <c r="G81" i="14"/>
  <c r="H81" i="14"/>
  <c r="I81" i="14"/>
  <c r="J81" i="14" s="1"/>
  <c r="D82" i="14"/>
  <c r="E82" i="14"/>
  <c r="F82" i="14"/>
  <c r="G82" i="14"/>
  <c r="H82" i="14"/>
  <c r="I82" i="14"/>
  <c r="J82" i="14" s="1"/>
  <c r="D83" i="14"/>
  <c r="E83" i="14"/>
  <c r="F83" i="14"/>
  <c r="G83" i="14"/>
  <c r="H83" i="14"/>
  <c r="I83" i="14"/>
  <c r="J83" i="14" s="1"/>
  <c r="D84" i="14"/>
  <c r="E84" i="14"/>
  <c r="F84" i="14"/>
  <c r="G84" i="14"/>
  <c r="H84" i="14"/>
  <c r="I84" i="14"/>
  <c r="J84" i="14" s="1"/>
  <c r="D85" i="14"/>
  <c r="E85" i="14"/>
  <c r="F85" i="14"/>
  <c r="G85" i="14"/>
  <c r="H85" i="14"/>
  <c r="I85" i="14"/>
  <c r="J85" i="14" s="1"/>
  <c r="D86" i="14"/>
  <c r="E86" i="14"/>
  <c r="F86" i="14"/>
  <c r="G86" i="14"/>
  <c r="H86" i="14"/>
  <c r="I86" i="14"/>
  <c r="J86" i="14" s="1"/>
  <c r="D87" i="14"/>
  <c r="E87" i="14"/>
  <c r="F87" i="14"/>
  <c r="G87" i="14"/>
  <c r="H87" i="14"/>
  <c r="I87" i="14"/>
  <c r="J87" i="14" s="1"/>
  <c r="D88" i="14"/>
  <c r="E88" i="14"/>
  <c r="F88" i="14"/>
  <c r="G88" i="14"/>
  <c r="H88" i="14"/>
  <c r="I88" i="14"/>
  <c r="J88" i="14" s="1"/>
  <c r="D89" i="14"/>
  <c r="E89" i="14"/>
  <c r="F89" i="14"/>
  <c r="G89" i="14"/>
  <c r="H89" i="14"/>
  <c r="I89" i="14"/>
  <c r="J89" i="14" s="1"/>
  <c r="D90" i="14"/>
  <c r="E90" i="14"/>
  <c r="F90" i="14"/>
  <c r="G90" i="14"/>
  <c r="H90" i="14"/>
  <c r="I90" i="14"/>
  <c r="J90" i="14" s="1"/>
  <c r="D91" i="14"/>
  <c r="E91" i="14"/>
  <c r="F91" i="14"/>
  <c r="G91" i="14"/>
  <c r="H91" i="14"/>
  <c r="I91" i="14"/>
  <c r="J91" i="14" s="1"/>
  <c r="D92" i="14"/>
  <c r="E92" i="14"/>
  <c r="F92" i="14"/>
  <c r="G92" i="14"/>
  <c r="H92" i="14"/>
  <c r="I92" i="14"/>
  <c r="J92" i="14" s="1"/>
  <c r="D93" i="14"/>
  <c r="E93" i="14"/>
  <c r="F93" i="14"/>
  <c r="G93" i="14"/>
  <c r="H93" i="14"/>
  <c r="I93" i="14"/>
  <c r="J93" i="14" s="1"/>
  <c r="D94" i="14"/>
  <c r="E94" i="14"/>
  <c r="F94" i="14"/>
  <c r="G94" i="14"/>
  <c r="H94" i="14"/>
  <c r="I94" i="14"/>
  <c r="J94" i="14" s="1"/>
  <c r="D95" i="14"/>
  <c r="E95" i="14"/>
  <c r="F95" i="14"/>
  <c r="G95" i="14"/>
  <c r="H95" i="14"/>
  <c r="I95" i="14"/>
  <c r="J95" i="14" s="1"/>
  <c r="D96" i="14"/>
  <c r="E96" i="14"/>
  <c r="F96" i="14"/>
  <c r="G96" i="14"/>
  <c r="H96" i="14"/>
  <c r="I96" i="14"/>
  <c r="J96" i="14" s="1"/>
  <c r="D97" i="14"/>
  <c r="E97" i="14"/>
  <c r="F97" i="14"/>
  <c r="G97" i="14"/>
  <c r="H97" i="14"/>
  <c r="I97" i="14"/>
  <c r="J97" i="14" s="1"/>
  <c r="D98" i="14"/>
  <c r="E98" i="14"/>
  <c r="F98" i="14"/>
  <c r="G98" i="14"/>
  <c r="H98" i="14"/>
  <c r="I98" i="14"/>
  <c r="J98" i="14" s="1"/>
  <c r="D99" i="14"/>
  <c r="E99" i="14"/>
  <c r="F99" i="14"/>
  <c r="G99" i="14"/>
  <c r="H99" i="14"/>
  <c r="I99" i="14"/>
  <c r="J99" i="14" s="1"/>
  <c r="D100" i="14"/>
  <c r="E100" i="14"/>
  <c r="F100" i="14"/>
  <c r="G100" i="14"/>
  <c r="H100" i="14"/>
  <c r="I100" i="14"/>
  <c r="J100" i="14" s="1"/>
  <c r="D101" i="14"/>
  <c r="E101" i="14"/>
  <c r="F101" i="14"/>
  <c r="G101" i="14"/>
  <c r="H101" i="14"/>
  <c r="I101" i="14"/>
  <c r="J101" i="14" s="1"/>
  <c r="D102" i="14"/>
  <c r="E102" i="14"/>
  <c r="F102" i="14"/>
  <c r="G102" i="14"/>
  <c r="H102" i="14"/>
  <c r="I102" i="14"/>
  <c r="J102" i="14" s="1"/>
  <c r="D103" i="14"/>
  <c r="E103" i="14"/>
  <c r="F103" i="14"/>
  <c r="G103" i="14"/>
  <c r="H103" i="14"/>
  <c r="I103" i="14"/>
  <c r="J103" i="14" s="1"/>
  <c r="D104" i="14"/>
  <c r="E104" i="14"/>
  <c r="F104" i="14"/>
  <c r="G104" i="14"/>
  <c r="H104" i="14"/>
  <c r="I104" i="14"/>
  <c r="J104" i="14" s="1"/>
  <c r="D105" i="14"/>
  <c r="E105" i="14"/>
  <c r="F105" i="14"/>
  <c r="G105" i="14"/>
  <c r="H105" i="14"/>
  <c r="I105" i="14"/>
  <c r="J105" i="14" s="1"/>
  <c r="D106" i="14"/>
  <c r="E106" i="14"/>
  <c r="F106" i="14"/>
  <c r="G106" i="14"/>
  <c r="H106" i="14"/>
  <c r="I106" i="14"/>
  <c r="J106" i="14" s="1"/>
  <c r="D107" i="14"/>
  <c r="E107" i="14"/>
  <c r="F107" i="14"/>
  <c r="G107" i="14"/>
  <c r="H107" i="14"/>
  <c r="I107" i="14"/>
  <c r="J107" i="14" s="1"/>
  <c r="D108" i="14"/>
  <c r="E108" i="14"/>
  <c r="F108" i="14"/>
  <c r="G108" i="14"/>
  <c r="H108" i="14"/>
  <c r="I108" i="14"/>
  <c r="J108" i="14" s="1"/>
  <c r="D109" i="14"/>
  <c r="E109" i="14"/>
  <c r="F109" i="14"/>
  <c r="G109" i="14"/>
  <c r="H109" i="14"/>
  <c r="I109" i="14"/>
  <c r="J109" i="14" s="1"/>
  <c r="D110" i="14"/>
  <c r="E110" i="14"/>
  <c r="F110" i="14"/>
  <c r="G110" i="14"/>
  <c r="H110" i="14"/>
  <c r="I110" i="14"/>
  <c r="J110" i="14" s="1"/>
  <c r="D111" i="14"/>
  <c r="E111" i="14"/>
  <c r="F111" i="14"/>
  <c r="G111" i="14"/>
  <c r="H111" i="14"/>
  <c r="I111" i="14"/>
  <c r="J111" i="14" s="1"/>
  <c r="D112" i="14"/>
  <c r="E112" i="14"/>
  <c r="F112" i="14"/>
  <c r="G112" i="14"/>
  <c r="H112" i="14"/>
  <c r="I112" i="14"/>
  <c r="J112" i="14" s="1"/>
  <c r="D113" i="14"/>
  <c r="E113" i="14"/>
  <c r="F113" i="14"/>
  <c r="G113" i="14"/>
  <c r="H113" i="14"/>
  <c r="I113" i="14"/>
  <c r="J113" i="14" s="1"/>
  <c r="D114" i="14"/>
  <c r="E114" i="14"/>
  <c r="F114" i="14"/>
  <c r="G114" i="14"/>
  <c r="H114" i="14"/>
  <c r="I114" i="14"/>
  <c r="J114" i="14" s="1"/>
  <c r="D115" i="14"/>
  <c r="E115" i="14"/>
  <c r="F115" i="14"/>
  <c r="G115" i="14"/>
  <c r="H115" i="14"/>
  <c r="I115" i="14"/>
  <c r="J115" i="14" s="1"/>
  <c r="D116" i="14"/>
  <c r="E116" i="14"/>
  <c r="F116" i="14"/>
  <c r="G116" i="14"/>
  <c r="H116" i="14"/>
  <c r="I116" i="14"/>
  <c r="J116" i="14" s="1"/>
  <c r="D117" i="14"/>
  <c r="E117" i="14"/>
  <c r="F117" i="14"/>
  <c r="G117" i="14"/>
  <c r="H117" i="14"/>
  <c r="I117" i="14"/>
  <c r="J117" i="14" s="1"/>
  <c r="D118" i="14"/>
  <c r="E118" i="14"/>
  <c r="F118" i="14"/>
  <c r="G118" i="14"/>
  <c r="H118" i="14"/>
  <c r="I118" i="14"/>
  <c r="J118" i="14" s="1"/>
  <c r="D119" i="14"/>
  <c r="E119" i="14"/>
  <c r="F119" i="14"/>
  <c r="G119" i="14"/>
  <c r="H119" i="14"/>
  <c r="I119" i="14"/>
  <c r="J119" i="14" s="1"/>
  <c r="D120" i="14"/>
  <c r="E120" i="14"/>
  <c r="F120" i="14"/>
  <c r="G120" i="14"/>
  <c r="H120" i="14"/>
  <c r="I120" i="14"/>
  <c r="J120" i="14" s="1"/>
  <c r="D121" i="14"/>
  <c r="E121" i="14"/>
  <c r="F121" i="14"/>
  <c r="G121" i="14"/>
  <c r="H121" i="14"/>
  <c r="I121" i="14"/>
  <c r="J121" i="14" s="1"/>
  <c r="D122" i="14"/>
  <c r="E122" i="14"/>
  <c r="F122" i="14"/>
  <c r="G122" i="14"/>
  <c r="H122" i="14"/>
  <c r="I122" i="14"/>
  <c r="J122" i="14" s="1"/>
  <c r="D123" i="14"/>
  <c r="E123" i="14"/>
  <c r="F123" i="14"/>
  <c r="G123" i="14"/>
  <c r="H123" i="14"/>
  <c r="I123" i="14"/>
  <c r="J123" i="14" s="1"/>
  <c r="D124" i="14"/>
  <c r="E124" i="14"/>
  <c r="F124" i="14"/>
  <c r="G124" i="14"/>
  <c r="H124" i="14"/>
  <c r="I124" i="14"/>
  <c r="J124" i="14" s="1"/>
  <c r="D125" i="14"/>
  <c r="E125" i="14"/>
  <c r="F125" i="14"/>
  <c r="G125" i="14"/>
  <c r="H125" i="14"/>
  <c r="I125" i="14"/>
  <c r="J125" i="14" s="1"/>
  <c r="D126" i="14"/>
  <c r="E126" i="14"/>
  <c r="F126" i="14"/>
  <c r="G126" i="14"/>
  <c r="H126" i="14"/>
  <c r="I126" i="14"/>
  <c r="J126" i="14" s="1"/>
  <c r="D127" i="14"/>
  <c r="E127" i="14"/>
  <c r="F127" i="14"/>
  <c r="G127" i="14"/>
  <c r="H127" i="14"/>
  <c r="I127" i="14"/>
  <c r="J127" i="14" s="1"/>
  <c r="D128" i="14"/>
  <c r="E128" i="14"/>
  <c r="F128" i="14"/>
  <c r="G128" i="14"/>
  <c r="H128" i="14"/>
  <c r="I128" i="14"/>
  <c r="J128" i="14" s="1"/>
  <c r="D129" i="14"/>
  <c r="E129" i="14"/>
  <c r="F129" i="14"/>
  <c r="G129" i="14"/>
  <c r="H129" i="14"/>
  <c r="I129" i="14"/>
  <c r="J129" i="14" s="1"/>
  <c r="D130" i="14"/>
  <c r="E130" i="14"/>
  <c r="F130" i="14"/>
  <c r="G130" i="14"/>
  <c r="H130" i="14"/>
  <c r="I130" i="14"/>
  <c r="J130" i="14" s="1"/>
  <c r="D131" i="14"/>
  <c r="E131" i="14"/>
  <c r="F131" i="14"/>
  <c r="G131" i="14"/>
  <c r="H131" i="14"/>
  <c r="I131" i="14"/>
  <c r="J131" i="14" s="1"/>
  <c r="D132" i="14"/>
  <c r="E132" i="14"/>
  <c r="F132" i="14"/>
  <c r="G132" i="14"/>
  <c r="H132" i="14"/>
  <c r="I132" i="14"/>
  <c r="J132" i="14" s="1"/>
  <c r="D133" i="14"/>
  <c r="E133" i="14"/>
  <c r="F133" i="14"/>
  <c r="G133" i="14"/>
  <c r="H133" i="14"/>
  <c r="I133" i="14"/>
  <c r="J133" i="14" s="1"/>
  <c r="D134" i="14"/>
  <c r="E134" i="14"/>
  <c r="F134" i="14"/>
  <c r="G134" i="14"/>
  <c r="H134" i="14"/>
  <c r="I134" i="14"/>
  <c r="J134" i="14" s="1"/>
  <c r="D135" i="14"/>
  <c r="E135" i="14"/>
  <c r="F135" i="14"/>
  <c r="G135" i="14"/>
  <c r="H135" i="14"/>
  <c r="I135" i="14"/>
  <c r="J135" i="14" s="1"/>
  <c r="D136" i="14"/>
  <c r="E136" i="14"/>
  <c r="F136" i="14"/>
  <c r="G136" i="14"/>
  <c r="H136" i="14"/>
  <c r="I136" i="14"/>
  <c r="J136" i="14" s="1"/>
  <c r="D137" i="14"/>
  <c r="E137" i="14"/>
  <c r="F137" i="14"/>
  <c r="G137" i="14"/>
  <c r="H137" i="14"/>
  <c r="I137" i="14"/>
  <c r="J137" i="14" s="1"/>
  <c r="D138" i="14"/>
  <c r="E138" i="14"/>
  <c r="F138" i="14"/>
  <c r="G138" i="14"/>
  <c r="H138" i="14"/>
  <c r="I138" i="14"/>
  <c r="J138" i="14" s="1"/>
  <c r="D139" i="14"/>
  <c r="E139" i="14"/>
  <c r="F139" i="14"/>
  <c r="G139" i="14"/>
  <c r="H139" i="14"/>
  <c r="I139" i="14"/>
  <c r="J139" i="14" s="1"/>
  <c r="D140" i="14"/>
  <c r="E140" i="14"/>
  <c r="F140" i="14"/>
  <c r="G140" i="14"/>
  <c r="H140" i="14"/>
  <c r="I140" i="14"/>
  <c r="J140" i="14" s="1"/>
  <c r="D141" i="14"/>
  <c r="E141" i="14"/>
  <c r="F141" i="14"/>
  <c r="G141" i="14"/>
  <c r="H141" i="14"/>
  <c r="I141" i="14"/>
  <c r="J141" i="14" s="1"/>
  <c r="D142" i="14"/>
  <c r="E142" i="14"/>
  <c r="F142" i="14"/>
  <c r="G142" i="14"/>
  <c r="H142" i="14"/>
  <c r="I142" i="14"/>
  <c r="J142" i="14" s="1"/>
  <c r="D143" i="14"/>
  <c r="E143" i="14"/>
  <c r="F143" i="14"/>
  <c r="G143" i="14"/>
  <c r="H143" i="14"/>
  <c r="I143" i="14"/>
  <c r="J143" i="14" s="1"/>
  <c r="D144" i="14"/>
  <c r="E144" i="14"/>
  <c r="F144" i="14"/>
  <c r="G144" i="14"/>
  <c r="H144" i="14"/>
  <c r="I144" i="14"/>
  <c r="J144" i="14" s="1"/>
  <c r="D145" i="14"/>
  <c r="E145" i="14"/>
  <c r="F145" i="14"/>
  <c r="G145" i="14"/>
  <c r="H145" i="14"/>
  <c r="I145" i="14"/>
  <c r="J145" i="14" s="1"/>
  <c r="D146" i="14"/>
  <c r="E146" i="14"/>
  <c r="F146" i="14"/>
  <c r="G146" i="14"/>
  <c r="H146" i="14"/>
  <c r="I146" i="14"/>
  <c r="J146" i="14" s="1"/>
  <c r="D147" i="14"/>
  <c r="E147" i="14"/>
  <c r="F147" i="14"/>
  <c r="G147" i="14"/>
  <c r="H147" i="14"/>
  <c r="I147" i="14"/>
  <c r="J147" i="14" s="1"/>
  <c r="D148" i="14"/>
  <c r="E148" i="14"/>
  <c r="F148" i="14"/>
  <c r="G148" i="14"/>
  <c r="H148" i="14"/>
  <c r="I148" i="14"/>
  <c r="J148" i="14" s="1"/>
  <c r="D149" i="14"/>
  <c r="E149" i="14"/>
  <c r="F149" i="14"/>
  <c r="G149" i="14"/>
  <c r="H149" i="14"/>
  <c r="I149" i="14"/>
  <c r="J149" i="14" s="1"/>
  <c r="D150" i="14"/>
  <c r="E150" i="14"/>
  <c r="F150" i="14"/>
  <c r="G150" i="14"/>
  <c r="H150" i="14"/>
  <c r="I150" i="14"/>
  <c r="J150" i="14" s="1"/>
  <c r="D151" i="14"/>
  <c r="E151" i="14"/>
  <c r="F151" i="14"/>
  <c r="G151" i="14"/>
  <c r="H151" i="14"/>
  <c r="I151" i="14"/>
  <c r="J151" i="14" s="1"/>
  <c r="D152" i="14"/>
  <c r="E152" i="14"/>
  <c r="F152" i="14"/>
  <c r="G152" i="14"/>
  <c r="H152" i="14"/>
  <c r="I152" i="14"/>
  <c r="J152" i="14" s="1"/>
  <c r="D153" i="14"/>
  <c r="E153" i="14"/>
  <c r="F153" i="14"/>
  <c r="G153" i="14"/>
  <c r="H153" i="14"/>
  <c r="I153" i="14"/>
  <c r="J153" i="14" s="1"/>
  <c r="D154" i="14"/>
  <c r="E154" i="14"/>
  <c r="F154" i="14"/>
  <c r="G154" i="14"/>
  <c r="H154" i="14"/>
  <c r="I154" i="14"/>
  <c r="J154" i="14" s="1"/>
  <c r="D155" i="14"/>
  <c r="E155" i="14"/>
  <c r="F155" i="14"/>
  <c r="G155" i="14"/>
  <c r="H155" i="14"/>
  <c r="I155" i="14"/>
  <c r="J155" i="14" s="1"/>
  <c r="D156" i="14"/>
  <c r="E156" i="14"/>
  <c r="F156" i="14"/>
  <c r="G156" i="14"/>
  <c r="H156" i="14"/>
  <c r="I156" i="14"/>
  <c r="J156" i="14" s="1"/>
  <c r="D157" i="14"/>
  <c r="E157" i="14"/>
  <c r="F157" i="14"/>
  <c r="G157" i="14"/>
  <c r="H157" i="14"/>
  <c r="I157" i="14"/>
  <c r="J157" i="14" s="1"/>
  <c r="D158" i="14"/>
  <c r="E158" i="14"/>
  <c r="F158" i="14"/>
  <c r="G158" i="14"/>
  <c r="H158" i="14"/>
  <c r="I158" i="14"/>
  <c r="J158" i="14" s="1"/>
  <c r="D159" i="14"/>
  <c r="E159" i="14"/>
  <c r="F159" i="14"/>
  <c r="G159" i="14"/>
  <c r="H159" i="14"/>
  <c r="I159" i="14"/>
  <c r="J159" i="14" s="1"/>
  <c r="D160" i="14"/>
  <c r="E160" i="14"/>
  <c r="F160" i="14"/>
  <c r="G160" i="14"/>
  <c r="H160" i="14"/>
  <c r="I160" i="14"/>
  <c r="J160" i="14" s="1"/>
  <c r="D161" i="14"/>
  <c r="E161" i="14"/>
  <c r="F161" i="14"/>
  <c r="G161" i="14"/>
  <c r="H161" i="14"/>
  <c r="I161" i="14"/>
  <c r="J161" i="14" s="1"/>
  <c r="B6" i="14"/>
  <c r="B7" i="14"/>
  <c r="B8" i="1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23" i="14"/>
  <c r="B24" i="14"/>
  <c r="B25" i="14"/>
  <c r="B26" i="14"/>
  <c r="B27" i="14"/>
  <c r="B28" i="14"/>
  <c r="B29" i="14"/>
  <c r="B30" i="14"/>
  <c r="B31" i="14"/>
  <c r="B32" i="14"/>
  <c r="B33" i="14"/>
  <c r="B34" i="14"/>
  <c r="B35" i="14"/>
  <c r="B36" i="14"/>
  <c r="B37" i="14"/>
  <c r="B38" i="14"/>
  <c r="B39" i="14"/>
  <c r="B40" i="14"/>
  <c r="B41" i="14"/>
  <c r="B42" i="14"/>
  <c r="B43" i="14"/>
  <c r="B44" i="14"/>
  <c r="B45" i="14"/>
  <c r="B46" i="14"/>
  <c r="B47" i="14"/>
  <c r="B48" i="14"/>
  <c r="B49" i="14"/>
  <c r="B50" i="14"/>
  <c r="B51" i="14"/>
  <c r="B52" i="14"/>
  <c r="B53" i="14"/>
  <c r="B54" i="14"/>
  <c r="B55" i="14"/>
  <c r="B56" i="14"/>
  <c r="B57" i="14"/>
  <c r="B58" i="14"/>
  <c r="B59" i="14"/>
  <c r="B60" i="14"/>
  <c r="B61" i="14"/>
  <c r="B62" i="14"/>
  <c r="B63" i="14"/>
  <c r="B64" i="14"/>
  <c r="B65" i="14"/>
  <c r="B66" i="14"/>
  <c r="B67" i="14"/>
  <c r="B68" i="14"/>
  <c r="B69" i="14"/>
  <c r="B70" i="14"/>
  <c r="B71" i="14"/>
  <c r="B72" i="14"/>
  <c r="B73" i="14"/>
  <c r="B74" i="14"/>
  <c r="B75" i="14"/>
  <c r="B76" i="14"/>
  <c r="B77" i="14"/>
  <c r="B78" i="14"/>
  <c r="B79" i="14"/>
  <c r="B80" i="14"/>
  <c r="B81" i="14"/>
  <c r="B82" i="14"/>
  <c r="B83" i="14"/>
  <c r="B84" i="14"/>
  <c r="B85" i="14"/>
  <c r="B86" i="14"/>
  <c r="B87" i="14"/>
  <c r="B88" i="14"/>
  <c r="B89" i="14"/>
  <c r="B90" i="14"/>
  <c r="B91" i="14"/>
  <c r="B92" i="14"/>
  <c r="B93" i="14"/>
  <c r="B94" i="14"/>
  <c r="B95" i="14"/>
  <c r="B96" i="14"/>
  <c r="B97" i="14"/>
  <c r="B98" i="14"/>
  <c r="B99" i="14"/>
  <c r="B100" i="14"/>
  <c r="B101" i="14"/>
  <c r="B102" i="14"/>
  <c r="B103" i="14"/>
  <c r="B104" i="14"/>
  <c r="B105" i="14"/>
  <c r="B106" i="14"/>
  <c r="B107" i="14"/>
  <c r="B108" i="14"/>
  <c r="B109" i="14"/>
  <c r="B110" i="14"/>
  <c r="B111" i="14"/>
  <c r="B112" i="14"/>
  <c r="B113" i="14"/>
  <c r="B114" i="14"/>
  <c r="B115" i="14"/>
  <c r="B116" i="14"/>
  <c r="B117" i="14"/>
  <c r="B118" i="14"/>
  <c r="B119" i="14"/>
  <c r="B120" i="14"/>
  <c r="B121" i="14"/>
  <c r="B122" i="14"/>
  <c r="B123" i="14"/>
  <c r="B124" i="14"/>
  <c r="B125" i="14"/>
  <c r="B126" i="14"/>
  <c r="B127" i="14"/>
  <c r="B128" i="14"/>
  <c r="B129" i="14"/>
  <c r="B130" i="14"/>
  <c r="B131" i="14"/>
  <c r="B132" i="14"/>
  <c r="B133" i="14"/>
  <c r="B134" i="14"/>
  <c r="B135" i="14"/>
  <c r="B136" i="14"/>
  <c r="B137" i="14"/>
  <c r="B138" i="14"/>
  <c r="B139" i="14"/>
  <c r="B140" i="14"/>
  <c r="B141" i="14"/>
  <c r="B142" i="14"/>
  <c r="B143" i="14"/>
  <c r="B144" i="14"/>
  <c r="B145" i="14"/>
  <c r="B146" i="14"/>
  <c r="B147" i="14"/>
  <c r="B148" i="14"/>
  <c r="B149" i="14"/>
  <c r="B150" i="14"/>
  <c r="B151" i="14"/>
  <c r="B152" i="14"/>
  <c r="B153" i="14"/>
  <c r="B154" i="14"/>
  <c r="B155" i="14"/>
  <c r="B156" i="14"/>
  <c r="B157" i="14"/>
  <c r="B158" i="14"/>
  <c r="B159" i="14"/>
  <c r="B160" i="14"/>
  <c r="B161" i="14"/>
  <c r="Q79" i="14"/>
  <c r="Q80" i="14"/>
  <c r="I5" i="14"/>
  <c r="J5" i="14" s="1"/>
  <c r="H5" i="14"/>
  <c r="G5" i="14"/>
  <c r="F5" i="14"/>
  <c r="E5" i="14"/>
  <c r="D5" i="14"/>
  <c r="B5" i="14"/>
  <c r="Q6" i="41" l="1"/>
  <c r="Q10" i="20"/>
  <c r="Q20" i="11"/>
  <c r="O20" i="11"/>
  <c r="N20" i="11"/>
  <c r="M20" i="11"/>
  <c r="L20" i="11"/>
  <c r="I20" i="11"/>
  <c r="J20" i="11" s="1"/>
  <c r="H20" i="11"/>
  <c r="G20" i="11"/>
  <c r="F20" i="11"/>
  <c r="E20" i="11"/>
  <c r="D20" i="11"/>
  <c r="B20" i="11"/>
  <c r="Q19" i="11"/>
  <c r="O19" i="11"/>
  <c r="N19" i="11"/>
  <c r="L19" i="11"/>
  <c r="I19" i="11"/>
  <c r="J19" i="11" s="1"/>
  <c r="H19" i="11"/>
  <c r="G19" i="11"/>
  <c r="F19" i="11"/>
  <c r="E19" i="11"/>
  <c r="D19" i="11"/>
  <c r="B19" i="11"/>
  <c r="Q18" i="11"/>
  <c r="O18" i="11"/>
  <c r="N18" i="11"/>
  <c r="L18" i="11"/>
  <c r="I18" i="11"/>
  <c r="J18" i="11" s="1"/>
  <c r="H18" i="11"/>
  <c r="G18" i="11"/>
  <c r="F18" i="11"/>
  <c r="E18" i="11"/>
  <c r="D18" i="11"/>
  <c r="B18" i="11"/>
  <c r="L10" i="11"/>
  <c r="I10" i="11"/>
  <c r="J10" i="11" s="1"/>
  <c r="H10" i="11"/>
  <c r="G10" i="11"/>
  <c r="F10" i="11"/>
  <c r="E10" i="11"/>
  <c r="D10" i="11"/>
  <c r="B10" i="11"/>
  <c r="Q9" i="11"/>
  <c r="L9" i="11"/>
  <c r="I9" i="11"/>
  <c r="J9" i="11" s="1"/>
  <c r="H9" i="11"/>
  <c r="G9" i="11"/>
  <c r="F9" i="11"/>
  <c r="E9" i="11"/>
  <c r="D9" i="11"/>
  <c r="B9" i="11"/>
  <c r="L8" i="11"/>
  <c r="I8" i="11"/>
  <c r="J8" i="11" s="1"/>
  <c r="H8" i="11"/>
  <c r="G8" i="11"/>
  <c r="F8" i="11"/>
  <c r="E8" i="11"/>
  <c r="D8" i="11"/>
  <c r="B8" i="11"/>
  <c r="Q7" i="11"/>
  <c r="L7" i="11"/>
  <c r="I7" i="11"/>
  <c r="J7" i="11" s="1"/>
  <c r="H7" i="11"/>
  <c r="G7" i="11"/>
  <c r="F7" i="11"/>
  <c r="E7" i="11"/>
  <c r="D7" i="11"/>
  <c r="B7" i="11"/>
  <c r="L6" i="11"/>
  <c r="I6" i="11"/>
  <c r="J6" i="11" s="1"/>
  <c r="H6" i="11"/>
  <c r="G6" i="11"/>
  <c r="F6" i="11"/>
  <c r="E6" i="11"/>
  <c r="D6" i="11"/>
  <c r="B6" i="11"/>
  <c r="L5" i="11"/>
  <c r="I5" i="11"/>
  <c r="J5" i="11" s="1"/>
  <c r="H5" i="11"/>
  <c r="G5" i="11"/>
  <c r="F5" i="11"/>
  <c r="E5" i="11"/>
  <c r="D5" i="11"/>
  <c r="B5" i="11"/>
  <c r="N6" i="11" l="1"/>
  <c r="O6" i="11" s="1"/>
  <c r="N8" i="11"/>
  <c r="O8" i="11" s="1"/>
  <c r="N5" i="11"/>
  <c r="O5" i="11" s="1"/>
  <c r="N10" i="11"/>
  <c r="O10" i="11" s="1"/>
  <c r="N7" i="11"/>
  <c r="O7" i="11" s="1"/>
  <c r="N9" i="11"/>
  <c r="O9" i="11" s="1"/>
  <c r="Q6" i="10"/>
  <c r="L18" i="10" l="1"/>
  <c r="J18" i="10"/>
  <c r="H18" i="10"/>
  <c r="G18" i="10"/>
  <c r="F18" i="10"/>
  <c r="E18" i="10"/>
  <c r="D18" i="10"/>
  <c r="B18" i="10"/>
  <c r="O15" i="4"/>
  <c r="N15" i="4"/>
  <c r="L15" i="4"/>
  <c r="I15" i="4"/>
  <c r="J15" i="4" s="1"/>
  <c r="H15" i="4"/>
  <c r="G15" i="4"/>
  <c r="F15" i="4"/>
  <c r="E15" i="4"/>
  <c r="D15" i="4"/>
  <c r="B15" i="4"/>
  <c r="O14" i="4"/>
  <c r="N14" i="4"/>
  <c r="L14" i="4"/>
  <c r="I14" i="4"/>
  <c r="J14" i="4" s="1"/>
  <c r="H14" i="4"/>
  <c r="G14" i="4"/>
  <c r="F14" i="4"/>
  <c r="E14" i="4"/>
  <c r="D14" i="4"/>
  <c r="B14" i="4"/>
  <c r="N13" i="4"/>
  <c r="O13" i="4" s="1"/>
  <c r="L13" i="4"/>
  <c r="I13" i="4"/>
  <c r="J13" i="4" s="1"/>
  <c r="H13" i="4"/>
  <c r="G13" i="4"/>
  <c r="F13" i="4"/>
  <c r="E13" i="4"/>
  <c r="D13" i="4"/>
  <c r="B13" i="4"/>
  <c r="L22" i="10"/>
  <c r="J22" i="10"/>
  <c r="H22" i="10"/>
  <c r="G22" i="10"/>
  <c r="F22" i="10"/>
  <c r="E22" i="10"/>
  <c r="D22" i="10"/>
  <c r="B22" i="10"/>
  <c r="L21" i="10"/>
  <c r="J21" i="10"/>
  <c r="H21" i="10"/>
  <c r="G21" i="10"/>
  <c r="F21" i="10"/>
  <c r="E21" i="10"/>
  <c r="D21" i="10"/>
  <c r="B21" i="10"/>
  <c r="L20" i="10"/>
  <c r="J20" i="10"/>
  <c r="H20" i="10"/>
  <c r="G20" i="10"/>
  <c r="F20" i="10"/>
  <c r="E20" i="10"/>
  <c r="D20" i="10"/>
  <c r="B20" i="10"/>
  <c r="I7" i="10"/>
  <c r="J7" i="10" s="1"/>
  <c r="I8" i="10"/>
  <c r="J8" i="10" s="1"/>
  <c r="I9" i="10"/>
  <c r="J9" i="10" s="1"/>
  <c r="I10" i="10"/>
  <c r="J10" i="10" s="1"/>
  <c r="I11" i="10"/>
  <c r="J24" i="10"/>
  <c r="I6" i="4"/>
  <c r="J6" i="4" s="1"/>
  <c r="I8" i="4"/>
  <c r="J8" i="4" s="1"/>
  <c r="I9" i="4"/>
  <c r="J9" i="4" s="1"/>
  <c r="I10" i="4"/>
  <c r="J10" i="4" s="1"/>
  <c r="I11" i="4"/>
  <c r="J11" i="4" s="1"/>
  <c r="I12" i="4"/>
  <c r="J12" i="4" s="1"/>
  <c r="I16" i="4"/>
  <c r="J16" i="4" s="1"/>
  <c r="I17" i="4"/>
  <c r="J17" i="4" s="1"/>
  <c r="I18" i="4"/>
  <c r="I19" i="4"/>
  <c r="J19" i="4" s="1"/>
  <c r="I6" i="10"/>
  <c r="J6" i="10" s="1"/>
  <c r="I5" i="4"/>
  <c r="D24" i="10"/>
  <c r="D17" i="10"/>
  <c r="D11" i="10"/>
  <c r="D10" i="10"/>
  <c r="D9" i="10"/>
  <c r="D8" i="10"/>
  <c r="D7" i="10"/>
  <c r="D6" i="10"/>
  <c r="D6" i="4"/>
  <c r="D8" i="4"/>
  <c r="D9" i="4"/>
  <c r="D10" i="4"/>
  <c r="D11" i="4"/>
  <c r="D12" i="4"/>
  <c r="D16" i="4"/>
  <c r="D17" i="4"/>
  <c r="D18" i="4"/>
  <c r="D19" i="4"/>
  <c r="D5" i="4"/>
  <c r="L24" i="10"/>
  <c r="H24" i="10"/>
  <c r="G24" i="10"/>
  <c r="F24" i="10"/>
  <c r="E24" i="10"/>
  <c r="B24" i="10"/>
  <c r="L17" i="10"/>
  <c r="J17" i="10"/>
  <c r="H17" i="10"/>
  <c r="G17" i="10"/>
  <c r="F17" i="10"/>
  <c r="E17" i="10"/>
  <c r="B17" i="10"/>
  <c r="L11" i="10"/>
  <c r="H11" i="10"/>
  <c r="G11" i="10"/>
  <c r="F11" i="10"/>
  <c r="E11" i="10"/>
  <c r="B11" i="10"/>
  <c r="L10" i="10"/>
  <c r="H10" i="10"/>
  <c r="G10" i="10"/>
  <c r="F10" i="10"/>
  <c r="E10" i="10"/>
  <c r="B10" i="10"/>
  <c r="L9" i="10"/>
  <c r="H9" i="10"/>
  <c r="G9" i="10"/>
  <c r="F9" i="10"/>
  <c r="E9" i="10"/>
  <c r="B9" i="10"/>
  <c r="L8" i="10"/>
  <c r="H8" i="10"/>
  <c r="G8" i="10"/>
  <c r="F8" i="10"/>
  <c r="E8" i="10"/>
  <c r="B8" i="10"/>
  <c r="H7" i="10"/>
  <c r="G7" i="10"/>
  <c r="F7" i="10"/>
  <c r="E7" i="10"/>
  <c r="B7" i="10"/>
  <c r="H6" i="10"/>
  <c r="G6" i="10"/>
  <c r="F6" i="10"/>
  <c r="E6" i="10"/>
  <c r="B6" i="10"/>
  <c r="N8" i="4"/>
  <c r="O8" i="4"/>
  <c r="N9" i="4"/>
  <c r="O9" i="4"/>
  <c r="N10" i="4"/>
  <c r="O10" i="4"/>
  <c r="N11" i="4"/>
  <c r="O11" i="4"/>
  <c r="N16" i="4"/>
  <c r="O16" i="4"/>
  <c r="N17" i="4"/>
  <c r="O17" i="4"/>
  <c r="N18" i="4"/>
  <c r="O18" i="4"/>
  <c r="N19" i="4"/>
  <c r="O19" i="4"/>
  <c r="B8" i="4"/>
  <c r="E8" i="4"/>
  <c r="F8" i="4"/>
  <c r="G8" i="4"/>
  <c r="H8" i="4"/>
  <c r="L8" i="4"/>
  <c r="B9" i="4"/>
  <c r="E9" i="4"/>
  <c r="F9" i="4"/>
  <c r="G9" i="4"/>
  <c r="H9" i="4"/>
  <c r="L9" i="4"/>
  <c r="B10" i="4"/>
  <c r="E10" i="4"/>
  <c r="F10" i="4"/>
  <c r="G10" i="4"/>
  <c r="H10" i="4"/>
  <c r="L10" i="4"/>
  <c r="B11" i="4"/>
  <c r="E11" i="4"/>
  <c r="F11" i="4"/>
  <c r="G11" i="4"/>
  <c r="H11" i="4"/>
  <c r="L11" i="4"/>
  <c r="B12" i="4"/>
  <c r="E12" i="4"/>
  <c r="F12" i="4"/>
  <c r="G12" i="4"/>
  <c r="H12" i="4"/>
  <c r="L12" i="4"/>
  <c r="B16" i="4"/>
  <c r="E16" i="4"/>
  <c r="F16" i="4"/>
  <c r="G16" i="4"/>
  <c r="H16" i="4"/>
  <c r="L16" i="4"/>
  <c r="B17" i="4"/>
  <c r="E17" i="4"/>
  <c r="F17" i="4"/>
  <c r="G17" i="4"/>
  <c r="H17" i="4"/>
  <c r="L17" i="4"/>
  <c r="B18" i="4"/>
  <c r="E18" i="4"/>
  <c r="F18" i="4"/>
  <c r="G18" i="4"/>
  <c r="H18" i="4"/>
  <c r="J18" i="4"/>
  <c r="L18" i="4"/>
  <c r="B19" i="4"/>
  <c r="E19" i="4"/>
  <c r="F19" i="4"/>
  <c r="G19" i="4"/>
  <c r="H19" i="4"/>
  <c r="L19" i="4"/>
  <c r="R62" i="9"/>
  <c r="R65" i="9"/>
  <c r="L6" i="26" s="1"/>
  <c r="R66" i="9"/>
  <c r="L7" i="30" s="1"/>
  <c r="R67" i="9"/>
  <c r="L9" i="30" s="1"/>
  <c r="R68" i="9"/>
  <c r="R69" i="9"/>
  <c r="R71" i="9"/>
  <c r="R72" i="9"/>
  <c r="L6" i="27" s="1"/>
  <c r="R73" i="9"/>
  <c r="R74" i="9"/>
  <c r="L5" i="24" s="1"/>
  <c r="R75" i="9"/>
  <c r="R76" i="9"/>
  <c r="L11" i="23" s="1"/>
  <c r="R77" i="9"/>
  <c r="L12" i="23" s="1"/>
  <c r="R78" i="9"/>
  <c r="L13" i="23" s="1"/>
  <c r="R79" i="9"/>
  <c r="L5" i="28" s="1"/>
  <c r="H6" i="4"/>
  <c r="G6" i="4"/>
  <c r="F6" i="4"/>
  <c r="E6" i="4"/>
  <c r="B6" i="4"/>
  <c r="H70" i="9"/>
  <c r="R70" i="9" s="1"/>
  <c r="L5" i="27" s="1"/>
  <c r="H64" i="9"/>
  <c r="R64" i="9" s="1"/>
  <c r="H63" i="9"/>
  <c r="R63" i="9" s="1"/>
  <c r="L5" i="26" s="1"/>
  <c r="H61" i="9"/>
  <c r="R61" i="9" s="1"/>
  <c r="L5" i="30" s="1"/>
  <c r="L8" i="16" l="1"/>
  <c r="L7" i="27"/>
  <c r="L6" i="22"/>
  <c r="J11" i="10"/>
  <c r="N11" i="10"/>
  <c r="O11" i="10" s="1"/>
  <c r="L5" i="23"/>
  <c r="L7" i="16"/>
  <c r="L6" i="30"/>
  <c r="L6" i="23"/>
  <c r="L6" i="24"/>
  <c r="L7" i="24"/>
  <c r="L7" i="23"/>
  <c r="L6" i="21"/>
  <c r="L5" i="22"/>
  <c r="L5" i="21"/>
  <c r="L7" i="22"/>
  <c r="L7" i="21"/>
  <c r="L8" i="21"/>
  <c r="L8" i="22"/>
  <c r="L10" i="18"/>
  <c r="L10" i="17"/>
  <c r="L11" i="18"/>
  <c r="L11" i="17"/>
  <c r="L13" i="17"/>
  <c r="L12" i="16"/>
  <c r="L6" i="10"/>
  <c r="L5" i="16"/>
  <c r="L7" i="10"/>
  <c r="L6" i="16"/>
  <c r="L6" i="4"/>
  <c r="L5" i="4"/>
  <c r="N5" i="4"/>
  <c r="O5" i="4" s="1"/>
  <c r="N9" i="10"/>
  <c r="O9" i="10" s="1"/>
  <c r="N7" i="10"/>
  <c r="O7" i="10" s="1"/>
  <c r="O12" i="4"/>
  <c r="N8" i="10"/>
  <c r="O8" i="10" s="1"/>
  <c r="N6" i="4"/>
  <c r="O6" i="4" s="1"/>
  <c r="N10" i="10"/>
  <c r="O10" i="10" s="1"/>
  <c r="N6" i="10"/>
  <c r="O6" i="10" s="1"/>
  <c r="Q9" i="20" l="1"/>
  <c r="Q10" i="11"/>
  <c r="M32" i="9"/>
  <c r="M31" i="9"/>
  <c r="Q7" i="34" s="1"/>
  <c r="M29" i="9"/>
  <c r="M28" i="9"/>
  <c r="M30" i="9"/>
  <c r="M33" i="9"/>
  <c r="M34" i="9"/>
  <c r="M35" i="9"/>
  <c r="M36" i="9"/>
  <c r="M37" i="9"/>
  <c r="Q17" i="36" l="1"/>
  <c r="Q8" i="34"/>
  <c r="Q20" i="37"/>
  <c r="Q21" i="37"/>
  <c r="Q7" i="36"/>
  <c r="Q16" i="36"/>
  <c r="Q6" i="23"/>
  <c r="Q5" i="25"/>
  <c r="Q6" i="25"/>
  <c r="Q5" i="23"/>
  <c r="Q6" i="24"/>
  <c r="Q5" i="24"/>
  <c r="Q8" i="10"/>
  <c r="Q21" i="10"/>
  <c r="Q9" i="37"/>
  <c r="Q6" i="15"/>
  <c r="Q8" i="36"/>
  <c r="Q8" i="37"/>
  <c r="Q7" i="10"/>
  <c r="Q20" i="10"/>
  <c r="Q7" i="35"/>
  <c r="Q6" i="20"/>
  <c r="Q5" i="20"/>
  <c r="Q7" i="20"/>
  <c r="Q5" i="11"/>
  <c r="Q5" i="15"/>
  <c r="Q6" i="11"/>
  <c r="Q8" i="11"/>
  <c r="J5" i="4"/>
  <c r="H5" i="4"/>
  <c r="G5" i="4"/>
  <c r="F5" i="4"/>
  <c r="E5" i="4"/>
  <c r="B5" i="4"/>
  <c r="Q6" i="42"/>
  <c r="M109" i="9"/>
  <c r="M110" i="9"/>
  <c r="M111" i="9"/>
  <c r="M112" i="9"/>
  <c r="M113" i="9"/>
  <c r="M114" i="9"/>
  <c r="M115" i="9"/>
  <c r="M116" i="9"/>
  <c r="M117" i="9"/>
  <c r="M118" i="9"/>
  <c r="M119" i="9"/>
  <c r="M120" i="9"/>
  <c r="Q5" i="35"/>
  <c r="Q6" i="35" l="1"/>
  <c r="Q6" i="45"/>
  <c r="Q6" i="37"/>
  <c r="Q6" i="3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2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B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B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B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C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C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C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D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D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D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E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E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E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F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F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F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0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1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2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2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3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3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4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4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N17" authorId="0" shapeId="0" xr:uid="{00000000-0006-0000-1400-000004000000}">
      <text>
        <r>
          <rPr>
            <b/>
            <sz val="9"/>
            <color indexed="81"/>
            <rFont val="Tahoma"/>
            <family val="2"/>
          </rPr>
          <t>Author:
By Mark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3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3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5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5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5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6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6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7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7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7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8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8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8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9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9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9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A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A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A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30944627-8E4D-473E-B04F-06BA2FCF3E2C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86318365-5DEC-4798-8622-5E235B33B004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D8FD7E1C-47AA-4F5A-B69E-79CDF00F2CF8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B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B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B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C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C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C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D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D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D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4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E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E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E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1F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1F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1F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20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20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20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21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21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21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22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22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22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4" authorId="0" shapeId="0" xr:uid="{00000000-0006-0000-2300-000001000000}">
      <text>
        <r>
          <rPr>
            <b/>
            <sz val="9"/>
            <color rgb="FF000000"/>
            <rFont val="Arial"/>
            <family val="2"/>
          </rPr>
          <t>Author:</t>
        </r>
        <r>
          <rPr>
            <sz val="9"/>
            <color rgb="FF000000"/>
            <rFont val="Arial"/>
            <family val="2"/>
          </rPr>
          <t xml:space="preserve">
Not including male threads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R4" authorId="0" shapeId="0" xr:uid="{00000000-0006-0000-2400-000001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H37" authorId="0" shapeId="0" xr:uid="{00000000-0006-0000-2500-000001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P37" authorId="0" shapeId="0" xr:uid="{00000000-0006-0000-25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If possbile, please fill it up.</t>
        </r>
      </text>
    </comment>
    <comment ref="H38" authorId="0" shapeId="0" xr:uid="{00000000-0006-0000-2500-000003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39" authorId="0" shapeId="0" xr:uid="{00000000-0006-0000-2500-000004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40" authorId="0" shapeId="0" xr:uid="{00000000-0006-0000-2500-000005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41" authorId="0" shapeId="0" xr:uid="{00000000-0006-0000-2500-000006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42" authorId="0" shapeId="0" xr:uid="{00000000-0006-0000-2500-000007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44" authorId="0" shapeId="0" xr:uid="{00000000-0006-0000-2500-000008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45" authorId="0" shapeId="0" xr:uid="{00000000-0006-0000-2500-000009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46" authorId="0" shapeId="0" xr:uid="{00000000-0006-0000-2500-00000A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47" authorId="0" shapeId="0" xr:uid="{00000000-0006-0000-2500-00000B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48" authorId="0" shapeId="0" xr:uid="{00000000-0006-0000-2500-00000C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49" authorId="0" shapeId="0" xr:uid="{00000000-0006-0000-2500-00000D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50" authorId="0" shapeId="0" xr:uid="{00000000-0006-0000-2500-00000E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51" authorId="0" shapeId="0" xr:uid="{00000000-0006-0000-2500-00000F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52" authorId="0" shapeId="0" xr:uid="{00000000-0006-0000-2500-000010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53" authorId="0" shapeId="0" xr:uid="{00000000-0006-0000-2500-000011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54" authorId="0" shapeId="0" xr:uid="{00000000-0006-0000-2500-000012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55" authorId="0" shapeId="0" xr:uid="{00000000-0006-0000-2500-000013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56" authorId="0" shapeId="0" xr:uid="{00000000-0006-0000-2500-000014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57" authorId="0" shapeId="0" xr:uid="{00000000-0006-0000-2500-000015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58" authorId="0" shapeId="0" xr:uid="{00000000-0006-0000-2500-000016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59" authorId="0" shapeId="0" xr:uid="{00000000-0006-0000-2500-000017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60" authorId="0" shapeId="0" xr:uid="{00000000-0006-0000-2500-000018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61" authorId="0" shapeId="0" xr:uid="{00000000-0006-0000-2500-000019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62" authorId="0" shapeId="0" xr:uid="{00000000-0006-0000-2500-00001A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63" authorId="0" shapeId="0" xr:uid="{00000000-0006-0000-2500-00001B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64" authorId="0" shapeId="0" xr:uid="{00000000-0006-0000-2500-00001C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65" authorId="0" shapeId="0" xr:uid="{00000000-0006-0000-2500-00001D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66" authorId="0" shapeId="0" xr:uid="{00000000-0006-0000-2500-00001E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67" authorId="0" shapeId="0" xr:uid="{00000000-0006-0000-2500-00001F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68" authorId="0" shapeId="0" xr:uid="{00000000-0006-0000-2500-000020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69" authorId="0" shapeId="0" xr:uid="{00000000-0006-0000-2500-000021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70" authorId="0" shapeId="0" xr:uid="{00000000-0006-0000-2500-000022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71" authorId="0" shapeId="0" xr:uid="{00000000-0006-0000-2500-000023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72" authorId="0" shapeId="0" xr:uid="{00000000-0006-0000-2500-000024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73" authorId="0" shapeId="0" xr:uid="{00000000-0006-0000-2500-000025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74" authorId="0" shapeId="0" xr:uid="{00000000-0006-0000-2500-000026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75" authorId="0" shapeId="0" xr:uid="{00000000-0006-0000-2500-000027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76" authorId="0" shapeId="0" xr:uid="{00000000-0006-0000-2500-000028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77" authorId="0" shapeId="0" xr:uid="{00000000-0006-0000-2500-000029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78" authorId="0" shapeId="0" xr:uid="{00000000-0006-0000-2500-00002A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79" authorId="0" shapeId="0" xr:uid="{00000000-0006-0000-2500-00002B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80" authorId="0" shapeId="0" xr:uid="{00000000-0006-0000-2500-00002C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81" authorId="0" shapeId="0" xr:uid="{00000000-0006-0000-2500-00002D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82" authorId="0" shapeId="0" xr:uid="{00000000-0006-0000-2500-00002E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83" authorId="0" shapeId="0" xr:uid="{00000000-0006-0000-2500-00002F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84" authorId="0" shapeId="0" xr:uid="{00000000-0006-0000-2500-000030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85" authorId="0" shapeId="0" xr:uid="{00000000-0006-0000-2500-000031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86" authorId="0" shapeId="0" xr:uid="{00000000-0006-0000-2500-000032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87" authorId="0" shapeId="0" xr:uid="{00000000-0006-0000-2500-000033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88" authorId="0" shapeId="0" xr:uid="{00000000-0006-0000-2500-000034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89" authorId="0" shapeId="0" xr:uid="{00000000-0006-0000-2500-000035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90" authorId="0" shapeId="0" xr:uid="{00000000-0006-0000-2500-000036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91" authorId="0" shapeId="0" xr:uid="{00000000-0006-0000-2500-000037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92" authorId="0" shapeId="0" xr:uid="{00000000-0006-0000-2500-000038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93" authorId="0" shapeId="0" xr:uid="{00000000-0006-0000-2500-000039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94" authorId="0" shapeId="0" xr:uid="{00000000-0006-0000-2500-00003A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95" authorId="0" shapeId="0" xr:uid="{00000000-0006-0000-2500-00003B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96" authorId="0" shapeId="0" xr:uid="{00000000-0006-0000-2500-00003C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97" authorId="0" shapeId="0" xr:uid="{00000000-0006-0000-2500-00003D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98" authorId="0" shapeId="0" xr:uid="{00000000-0006-0000-2500-00003E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99" authorId="0" shapeId="0" xr:uid="{00000000-0006-0000-2500-00003F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00" authorId="0" shapeId="0" xr:uid="{00000000-0006-0000-2500-000040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01" authorId="0" shapeId="0" xr:uid="{00000000-0006-0000-2500-000041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02" authorId="0" shapeId="0" xr:uid="{00000000-0006-0000-2500-000042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03" authorId="0" shapeId="0" xr:uid="{00000000-0006-0000-2500-000043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04" authorId="0" shapeId="0" xr:uid="{00000000-0006-0000-2500-000044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05" authorId="0" shapeId="0" xr:uid="{00000000-0006-0000-2500-000045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06" authorId="0" shapeId="0" xr:uid="{00000000-0006-0000-2500-000046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07" authorId="0" shapeId="0" xr:uid="{00000000-0006-0000-2500-000047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08" authorId="0" shapeId="0" xr:uid="{00000000-0006-0000-2500-000048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09" authorId="0" shapeId="0" xr:uid="{00000000-0006-0000-2500-000049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10" authorId="0" shapeId="0" xr:uid="{00000000-0006-0000-2500-00004A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11" authorId="0" shapeId="0" xr:uid="{00000000-0006-0000-2500-00004B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12" authorId="0" shapeId="0" xr:uid="{00000000-0006-0000-2500-00004C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13" authorId="0" shapeId="0" xr:uid="{00000000-0006-0000-2500-00004D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14" authorId="0" shapeId="0" xr:uid="{00000000-0006-0000-2500-00004E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15" authorId="0" shapeId="0" xr:uid="{00000000-0006-0000-2500-00004F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16" authorId="0" shapeId="0" xr:uid="{00000000-0006-0000-2500-000050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17" authorId="0" shapeId="0" xr:uid="{00000000-0006-0000-2500-000051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18" authorId="0" shapeId="0" xr:uid="{00000000-0006-0000-2500-000052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19" authorId="0" shapeId="0" xr:uid="{00000000-0006-0000-2500-000053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20" authorId="0" shapeId="0" xr:uid="{00000000-0006-0000-2500-000054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21" authorId="0" shapeId="0" xr:uid="{00000000-0006-0000-2500-000055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22" authorId="0" shapeId="0" xr:uid="{00000000-0006-0000-2500-000056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23" authorId="0" shapeId="0" xr:uid="{00000000-0006-0000-2500-000057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24" authorId="0" shapeId="0" xr:uid="{00000000-0006-0000-2500-000058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25" authorId="0" shapeId="0" xr:uid="{00000000-0006-0000-2500-000059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26" authorId="0" shapeId="0" xr:uid="{00000000-0006-0000-2500-00005A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27" authorId="0" shapeId="0" xr:uid="{00000000-0006-0000-2500-00005B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28" authorId="0" shapeId="0" xr:uid="{00000000-0006-0000-2500-00005C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29" authorId="0" shapeId="0" xr:uid="{00000000-0006-0000-2500-00005D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30" authorId="0" shapeId="0" xr:uid="{00000000-0006-0000-2500-00005E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31" authorId="0" shapeId="0" xr:uid="{00000000-0006-0000-2500-00005F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32" authorId="0" shapeId="0" xr:uid="{00000000-0006-0000-2500-000060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33" authorId="0" shapeId="0" xr:uid="{00000000-0006-0000-2500-000061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34" authorId="0" shapeId="0" xr:uid="{00000000-0006-0000-2500-000062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35" authorId="0" shapeId="0" xr:uid="{00000000-0006-0000-2500-000063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36" authorId="0" shapeId="0" xr:uid="{00000000-0006-0000-2500-000064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37" authorId="0" shapeId="0" xr:uid="{00000000-0006-0000-2500-000065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38" authorId="0" shapeId="0" xr:uid="{00000000-0006-0000-2500-000066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39" authorId="0" shapeId="0" xr:uid="{00000000-0006-0000-2500-000067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40" authorId="0" shapeId="0" xr:uid="{00000000-0006-0000-2500-000068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41" authorId="0" shapeId="0" xr:uid="{00000000-0006-0000-2500-000069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42" authorId="0" shapeId="0" xr:uid="{00000000-0006-0000-2500-00006A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43" authorId="0" shapeId="0" xr:uid="{00000000-0006-0000-2500-00006B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44" authorId="0" shapeId="0" xr:uid="{00000000-0006-0000-2500-00006C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45" authorId="0" shapeId="0" xr:uid="{00000000-0006-0000-2500-00006D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46" authorId="0" shapeId="0" xr:uid="{00000000-0006-0000-2500-00006E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47" authorId="0" shapeId="0" xr:uid="{00000000-0006-0000-2500-00006F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48" authorId="0" shapeId="0" xr:uid="{00000000-0006-0000-2500-000070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49" authorId="0" shapeId="0" xr:uid="{00000000-0006-0000-2500-000071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50" authorId="0" shapeId="0" xr:uid="{00000000-0006-0000-2500-000072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51" authorId="0" shapeId="0" xr:uid="{00000000-0006-0000-2500-000073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52" authorId="0" shapeId="0" xr:uid="{00000000-0006-0000-2500-000074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53" authorId="0" shapeId="0" xr:uid="{00000000-0006-0000-2500-000075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54" authorId="0" shapeId="0" xr:uid="{00000000-0006-0000-2500-000076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55" authorId="0" shapeId="0" xr:uid="{00000000-0006-0000-2500-000077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56" authorId="0" shapeId="0" xr:uid="{00000000-0006-0000-2500-000078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57" authorId="0" shapeId="0" xr:uid="{00000000-0006-0000-2500-000079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58" authorId="0" shapeId="0" xr:uid="{00000000-0006-0000-2500-00007A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59" authorId="0" shapeId="0" xr:uid="{00000000-0006-0000-2500-00007B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  <comment ref="H160" authorId="0" shapeId="0" xr:uid="{00000000-0006-0000-2500-00007C000000}">
      <text>
        <r>
          <rPr>
            <sz val="9"/>
            <color indexed="81"/>
            <rFont val="Tahoma"/>
            <family val="2"/>
          </rPr>
          <t xml:space="preserve">OPTART have two choice to using liquid lens combine with OPTART telecentric lens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front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 xml:space="preserve">using adapter
</t>
        </r>
        <r>
          <rPr>
            <sz val="9"/>
            <color indexed="81"/>
            <rFont val="細明體"/>
            <family val="3"/>
            <charset val="136"/>
          </rPr>
          <t>●</t>
        </r>
        <r>
          <rPr>
            <sz val="9"/>
            <color indexed="81"/>
            <rFont val="Tahoma"/>
            <family val="2"/>
          </rPr>
          <t xml:space="preserve"> in rear of lens</t>
        </r>
        <r>
          <rPr>
            <sz val="9"/>
            <color indexed="81"/>
            <rFont val="細明體"/>
            <family val="3"/>
            <charset val="136"/>
          </rPr>
          <t>：</t>
        </r>
        <r>
          <rPr>
            <sz val="9"/>
            <color indexed="81"/>
            <rFont val="Tahoma"/>
            <family val="2"/>
          </rPr>
          <t>using modified tube 
for above two solutions it will not change the WD of the lens.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2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2600-000002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For M42-mount lenses, the camera's flange to sensor distance is assumed at 12mm (e.g. Dalsa Genie TS)</t>
        </r>
      </text>
    </comment>
    <comment ref="O4" authorId="0" shapeId="0" xr:uid="{00000000-0006-0000-26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F4" authorId="0" shapeId="0" xr:uid="{00000000-0006-0000-2700-000001000000}">
      <text>
        <r>
          <rPr>
            <b/>
            <sz val="9"/>
            <color rgb="FF000000"/>
            <rFont val="Arial"/>
            <family val="2"/>
          </rPr>
          <t>Author:</t>
        </r>
        <r>
          <rPr>
            <sz val="9"/>
            <color rgb="FF000000"/>
            <rFont val="Arial"/>
            <family val="2"/>
          </rPr>
          <t xml:space="preserve">
Not including male threads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5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6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6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7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8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9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9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9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O3" authorId="0" shapeId="0" xr:uid="{00000000-0006-0000-0A00-000001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  <comment ref="L4" authorId="0" shapeId="0" xr:uid="{00000000-0006-0000-0A00-000002000000}">
      <text>
        <r>
          <rPr>
            <sz val="9"/>
            <color indexed="81"/>
            <rFont val="Tahoma"/>
            <family val="2"/>
          </rPr>
          <t>This value has two meanings:
- S-mount lennses with an EL in FRONT: Long S-mount lenses will protrude C-mount cameras. The calculation for C.mount spacers required between camera and EL is length of S-mount lens + back flange distance - 17.5mm - 1mm (additional clearance of typical EL)
- M42-mount lenses with EL-16-40-TC-VIS-5D-M42 at the BACK: The amount of M42 spacers required between camera and EL to get infiniy in focus (the camera's flange to sensor distance is assumed at 12mm e.g. Dalsa Genie TS)</t>
        </r>
      </text>
    </comment>
    <comment ref="O4" authorId="0" shapeId="0" xr:uid="{00000000-0006-0000-0A00-000003000000}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Shorter is usually possible by adding spacers between camera and lens</t>
        </r>
      </text>
    </comment>
  </commentList>
</comments>
</file>

<file path=xl/sharedStrings.xml><?xml version="1.0" encoding="utf-8"?>
<sst xmlns="http://schemas.openxmlformats.org/spreadsheetml/2006/main" count="5280" uniqueCount="767">
  <si>
    <t>Imaging lens focal length (mm)</t>
  </si>
  <si>
    <t>&gt;100</t>
  </si>
  <si>
    <t>1/4”</t>
  </si>
  <si>
    <t>S-mount</t>
  </si>
  <si>
    <t>30° HFOV</t>
  </si>
  <si>
    <t>23°</t>
  </si>
  <si>
    <t>15°</t>
  </si>
  <si>
    <t>11°</t>
  </si>
  <si>
    <t>7°</t>
  </si>
  <si>
    <t>5°</t>
  </si>
  <si>
    <t>4°</t>
  </si>
  <si>
    <t>2.5°</t>
  </si>
  <si>
    <t>2°</t>
  </si>
  <si>
    <t>C-mount</t>
  </si>
  <si>
    <t>1/3”</t>
  </si>
  <si>
    <t>44°</t>
  </si>
  <si>
    <t>33°</t>
  </si>
  <si>
    <t>17°</t>
  </si>
  <si>
    <t>8°</t>
  </si>
  <si>
    <t>6°</t>
  </si>
  <si>
    <t>3°</t>
  </si>
  <si>
    <t>1/2”</t>
  </si>
  <si>
    <t>56°</t>
  </si>
  <si>
    <t>30°</t>
  </si>
  <si>
    <t>10°</t>
  </si>
  <si>
    <t>2/3”</t>
  </si>
  <si>
    <t>73°</t>
  </si>
  <si>
    <t>58°</t>
  </si>
  <si>
    <t>40°</t>
  </si>
  <si>
    <t>31°</t>
  </si>
  <si>
    <t>20°</t>
  </si>
  <si>
    <t>14°</t>
  </si>
  <si>
    <t>1”</t>
  </si>
  <si>
    <t>74°</t>
  </si>
  <si>
    <t>77°</t>
  </si>
  <si>
    <t>29°</t>
  </si>
  <si>
    <t>21°</t>
  </si>
  <si>
    <t>30mm diag.</t>
  </si>
  <si>
    <t>M42-mount</t>
  </si>
  <si>
    <t>128°</t>
  </si>
  <si>
    <t>114°</t>
  </si>
  <si>
    <t>91°</t>
  </si>
  <si>
    <t>75°</t>
  </si>
  <si>
    <t>52°</t>
  </si>
  <si>
    <t>39°</t>
  </si>
  <si>
    <t>28°</t>
  </si>
  <si>
    <t>19°</t>
  </si>
  <si>
    <t>Front lens configuration only</t>
  </si>
  <si>
    <t>Back lens configuration only</t>
  </si>
  <si>
    <t>Imaging lens</t>
  </si>
  <si>
    <t>Optotune lens</t>
  </si>
  <si>
    <t>Model</t>
  </si>
  <si>
    <t>Brand</t>
  </si>
  <si>
    <t>Position</t>
  </si>
  <si>
    <t>WD min</t>
  </si>
  <si>
    <t>WD max</t>
  </si>
  <si>
    <t>Test report available</t>
  </si>
  <si>
    <t>Comments</t>
  </si>
  <si>
    <t>Vignetting</t>
  </si>
  <si>
    <t>Smallest recommended pixel size (um)</t>
  </si>
  <si>
    <t>Back to overview</t>
  </si>
  <si>
    <t>Mount</t>
  </si>
  <si>
    <t>Lensation</t>
  </si>
  <si>
    <t>Optotune lens DB</t>
  </si>
  <si>
    <t>Top mount</t>
  </si>
  <si>
    <t>Bottom mount</t>
  </si>
  <si>
    <t>EL-10-30-Ci-VIS-LD-MV</t>
  </si>
  <si>
    <t>C</t>
  </si>
  <si>
    <t>EL-10-30-Ci-VIS-LD</t>
  </si>
  <si>
    <t>EL-16-40-TC-VIS-5D</t>
  </si>
  <si>
    <t>None</t>
  </si>
  <si>
    <t>EL-16-40-TC-VIS-5D-C</t>
  </si>
  <si>
    <t>EL-16-40-TC-VIS-5D-M25.5</t>
  </si>
  <si>
    <t>M25.5x0.5</t>
  </si>
  <si>
    <t>M40.5x0.5</t>
  </si>
  <si>
    <t>EL-16-40-TC-VIS-5D-M27</t>
  </si>
  <si>
    <t>M27x0.5</t>
  </si>
  <si>
    <t>EL-16-40-TC-VIS-5D-M30.5</t>
  </si>
  <si>
    <t>M30.5x0.5</t>
  </si>
  <si>
    <t>EL-16-40-TC-VIS-5D-M42</t>
  </si>
  <si>
    <t>M42x1</t>
  </si>
  <si>
    <t>EL-16-40-TC-VIS-20D-C</t>
  </si>
  <si>
    <t>Clear aperture (mm)</t>
  </si>
  <si>
    <t>Min FP (dpt)</t>
  </si>
  <si>
    <t>Max FP (dpt)</t>
  </si>
  <si>
    <t>EL-16-40-TC-VIS-5D-M26</t>
  </si>
  <si>
    <t>M26X0.706</t>
  </si>
  <si>
    <t>End of list</t>
  </si>
  <si>
    <t>Filter thread</t>
  </si>
  <si>
    <t>Format</t>
  </si>
  <si>
    <t>Data validation drop downs</t>
  </si>
  <si>
    <t>Lens formats</t>
  </si>
  <si>
    <t>1/2.5"</t>
  </si>
  <si>
    <t>1/1.2"</t>
  </si>
  <si>
    <t>1/2"</t>
  </si>
  <si>
    <t>1/1.8"</t>
  </si>
  <si>
    <t>2/3"</t>
  </si>
  <si>
    <t>1"</t>
  </si>
  <si>
    <t>1.1"</t>
  </si>
  <si>
    <t>4/3"</t>
  </si>
  <si>
    <t>Filter threads</t>
  </si>
  <si>
    <t>end of list</t>
  </si>
  <si>
    <t>Model
(incl. weblink)</t>
  </si>
  <si>
    <t>LP @ 30% MTF</t>
  </si>
  <si>
    <t>Weblink</t>
  </si>
  <si>
    <t>Focal length</t>
  </si>
  <si>
    <t>LM8JC1MS</t>
  </si>
  <si>
    <t>LM12JC1MS</t>
  </si>
  <si>
    <t>LM16JC1MS</t>
  </si>
  <si>
    <t>LM25JC1MS</t>
  </si>
  <si>
    <t>LM35JC1MS</t>
  </si>
  <si>
    <t>LM50JC1MS</t>
  </si>
  <si>
    <t>Kowa</t>
  </si>
  <si>
    <t>MTF margin:</t>
  </si>
  <si>
    <t>Smallest pixel size</t>
  </si>
  <si>
    <t>Fujinon</t>
  </si>
  <si>
    <t>Zeiss</t>
  </si>
  <si>
    <t>Distagon T 28F2</t>
  </si>
  <si>
    <t>Distagon T 25F2</t>
  </si>
  <si>
    <t>Apo Componon 40/2.8</t>
  </si>
  <si>
    <t>Schneider</t>
  </si>
  <si>
    <t>Apo Componon 60/4</t>
  </si>
  <si>
    <t>Qioptiq</t>
  </si>
  <si>
    <t>F-mount</t>
  </si>
  <si>
    <t>List price ranges</t>
  </si>
  <si>
    <t>&lt;100$</t>
  </si>
  <si>
    <t>100-200$</t>
  </si>
  <si>
    <t>200-500$</t>
  </si>
  <si>
    <t>500-1000$</t>
  </si>
  <si>
    <t>1000-2000$</t>
  </si>
  <si>
    <t>List price range</t>
  </si>
  <si>
    <t xml:space="preserve"> </t>
  </si>
  <si>
    <t>30mm</t>
  </si>
  <si>
    <t>60mm</t>
  </si>
  <si>
    <t>Xenon Topaz 50/2.0</t>
  </si>
  <si>
    <t>Length (mm)</t>
  </si>
  <si>
    <t>Xenon Topaz 25</t>
  </si>
  <si>
    <t>Xenon Topaz 30</t>
  </si>
  <si>
    <t>Xenon Topaz 38</t>
  </si>
  <si>
    <t>LM25JC5M2</t>
  </si>
  <si>
    <t xml:space="preserve">M2518-MPW2 </t>
  </si>
  <si>
    <t>Computar</t>
  </si>
  <si>
    <t>M112FM25</t>
  </si>
  <si>
    <t>Tamron</t>
  </si>
  <si>
    <t>HF25XA-5M</t>
  </si>
  <si>
    <t>http://www.fujifilm.com/news/n170214.html</t>
  </si>
  <si>
    <t>https://computar.com/resources/files_v2/878/M2518-MPW2.pdf</t>
  </si>
  <si>
    <t>List price CHF/USD</t>
  </si>
  <si>
    <t>HF12XA-5M</t>
  </si>
  <si>
    <t>HF16XA-5M</t>
  </si>
  <si>
    <t>HF35XA-5M</t>
  </si>
  <si>
    <t>https://computar.com/resources/files_v2/877/M1620-MPW2.pdf</t>
  </si>
  <si>
    <t xml:space="preserve">M1620-MPW2 </t>
  </si>
  <si>
    <t>M1224-MPW2</t>
  </si>
  <si>
    <t>https://computar.com/resources/files_v2/1601/M1224-MPW2_8-14.pdf</t>
  </si>
  <si>
    <t>M3520-MPW2</t>
  </si>
  <si>
    <t>https://computar.com/resources/files_v2/879/M3520-MPW2.pdf</t>
  </si>
  <si>
    <t>https://computar.com/resources/files_v2/876/M5028-MPW2.pdf</t>
  </si>
  <si>
    <t>M5028-MPW2</t>
  </si>
  <si>
    <t>http://www.rmaelectronics.com/content/Kowa-Lenses/LM16JC5M2.pdf</t>
  </si>
  <si>
    <t>http://www.rmaelectronics.com/content/Kowa-Lenses/LM35JC5M2.pdf</t>
  </si>
  <si>
    <t>LM35JC5M2</t>
  </si>
  <si>
    <t>LM16JC5M2</t>
  </si>
  <si>
    <t>LM12JC5M2</t>
  </si>
  <si>
    <t>http://www.rmaelectronics.com/content/Kowa-Lenses/LM12JC5M2.pdf</t>
  </si>
  <si>
    <t>http://www.rmaelectronics.com/content/Kowa-Lenses/LM25JC5M2.pdf</t>
  </si>
  <si>
    <t>LM50JC10M</t>
  </si>
  <si>
    <t>http://www.rmaelectronics.com/content/Kowa-Lenses/LM50JC10M.pdf</t>
  </si>
  <si>
    <t>M112FM12</t>
  </si>
  <si>
    <t>M112FM16</t>
  </si>
  <si>
    <t>M112FM35</t>
  </si>
  <si>
    <t>M112FM50</t>
  </si>
  <si>
    <t>http://www.rmaelectronics.com/content/Tamron-Lens-PDF/M112FM16.pdf</t>
  </si>
  <si>
    <t>http://www.rmaelectronics.com/content/Tamron-Lens-PDF/M112FM25.pdf</t>
  </si>
  <si>
    <t>http://www.rmaelectronics.com/content/Tamron-Lens-PDF/M112FM50.pdf</t>
  </si>
  <si>
    <t>http://www.rmaelectronics.com/content/Tamron-Lens-PDF/M112FM35.pdf</t>
  </si>
  <si>
    <t>http://www.rmaelectronics.com/content/Tamron-Lens-PDF/M112FM12.pdf</t>
  </si>
  <si>
    <t>M112FM75</t>
  </si>
  <si>
    <t>http://www.rmaelectronics.com/content/Tamron-Lens-PDF/M112FM75_00.pdf</t>
  </si>
  <si>
    <t>http://www.jencam.de/WebRoot/Store/Shops/JenCam/5976/0640/29A7/EB45/36DA/4DEB/AE87/1383/LMxxJMC3.pdf</t>
  </si>
  <si>
    <t>LM12JC3M2</t>
  </si>
  <si>
    <t>LM16JC3M2</t>
  </si>
  <si>
    <t>LM25JC3M2</t>
  </si>
  <si>
    <t>LM35JC3M2</t>
  </si>
  <si>
    <t>LM50JC3M2</t>
  </si>
  <si>
    <t>Interlock 2/35</t>
  </si>
  <si>
    <t>Larger</t>
  </si>
  <si>
    <t>https://www.zeiss.de/content/dam/camera-lenses/files/service/download-center/datasheets/industrial-lenses/interlock-lenses/datasheet-zeiss-interlock-235.pdf</t>
  </si>
  <si>
    <t>Edmund Optics</t>
  </si>
  <si>
    <t>https://www.edmundoptics.com/imaging-lenses/fixed-focal-length-lenses/50mm-f-4.0-Cr-Series-Fixed-Focal-Length-Lens/</t>
  </si>
  <si>
    <t>35-192, 50mm, f/4.0 Cr Series</t>
  </si>
  <si>
    <t>https://www.edmundoptics.com/imaging-lenses/fixed-focal-length-lenses/35mm-f-4.0-Cr-Series-Fixed-Focal-Length-Lens/</t>
  </si>
  <si>
    <t>Length @ inf.</t>
  </si>
  <si>
    <t>35-184, 35mm, f/4.0 Cr Series</t>
  </si>
  <si>
    <t>35-175, 25mm, f/4.0 Cr Series</t>
  </si>
  <si>
    <t>https://www.edmundoptics.com/imaging-lenses/fixed-focal-length-lenses/25mm-f4-cr-series-fixed-focal-length-lens/</t>
  </si>
  <si>
    <t>https://www.edmundoptics.com/imaging-lenses/fixed-focal-length-lenses/16mm-f4-cr-series-fixed-focal-length-lens/</t>
  </si>
  <si>
    <t>35-166, 16mm, f/4.0 Cr Series</t>
  </si>
  <si>
    <t>https://www.edmundoptics.com/imaging-lenses/fixed-focal-length-lenses/12mm-f4-cr-series-fixed-focal-length-lens/</t>
  </si>
  <si>
    <t>35-157, 12mm, f/4.0 Cr Series</t>
  </si>
  <si>
    <t>https://schneiderkreuznach.com/application/files/1515/1843/1817/Xenon-Topaz-2050-0901.pdf</t>
  </si>
  <si>
    <t>https://schneiderkreuznach.com/application/files/1215/1843/1785/Xenon-Topaz-2025-0901.pdf</t>
  </si>
  <si>
    <t>https://schneiderkreuznach.com/application/files/2715/1843/1798/Xenon-Topaz-2030-0903.pdf</t>
  </si>
  <si>
    <t>https://schneiderkreuznach.com/application/files/4815/2664/1228/Xenon-Topaz-2038-0901_M.pdf</t>
  </si>
  <si>
    <t>Lensagon B10M5022S12</t>
  </si>
  <si>
    <t>Lensagon B10M5425</t>
  </si>
  <si>
    <t>Lensagon B3M6016</t>
  </si>
  <si>
    <t>Lensagon B3M6020S12</t>
  </si>
  <si>
    <t>Lensagon B5M6018</t>
  </si>
  <si>
    <t>Lensagon BK5M5020</t>
  </si>
  <si>
    <t>Lensagon BM6020S12</t>
  </si>
  <si>
    <t>Lensagon B10M7224</t>
  </si>
  <si>
    <t>Lensagon B5M7630</t>
  </si>
  <si>
    <t>Lensagon B3M8016</t>
  </si>
  <si>
    <t>Lensagon B3M8018S12</t>
  </si>
  <si>
    <t>Lensagon B5M8018</t>
  </si>
  <si>
    <t>Lensagon B5M8430N</t>
  </si>
  <si>
    <t>Lensagon B5M8556S12</t>
  </si>
  <si>
    <t>Lensagon B2M10030N2</t>
  </si>
  <si>
    <t>Lensagon B5M12020</t>
  </si>
  <si>
    <t>Lensagon B5M12028</t>
  </si>
  <si>
    <t>Lensagon B5M12056</t>
  </si>
  <si>
    <t>Lensagon B3M12016</t>
  </si>
  <si>
    <t>1/2.3"</t>
  </si>
  <si>
    <t>MP rating</t>
  </si>
  <si>
    <t>Entrance lens diameter</t>
  </si>
  <si>
    <t>HF8XA-5M</t>
  </si>
  <si>
    <t>Flange to sensor distance</t>
  </si>
  <si>
    <t>https://www.lensation.de/product/B10M5022S12/</t>
  </si>
  <si>
    <t>https://www.lensation.de/product/B10M5425/</t>
  </si>
  <si>
    <t>https://www.lensation.de/product/B3M6016/</t>
  </si>
  <si>
    <t>https://www.lensation.de/product/B3M6020S12/</t>
  </si>
  <si>
    <t>https://www.lensation.de/product/B5M6018/</t>
  </si>
  <si>
    <t>Weight</t>
  </si>
  <si>
    <t>https://www.lensation.de/product/BK5M5020/</t>
  </si>
  <si>
    <t>https://www.lensation.de/product/BM6020S12/</t>
  </si>
  <si>
    <t>https://www.lensation.de/product/B10M7224/</t>
  </si>
  <si>
    <t>https://www.lensation.de/product/B5M7630/</t>
  </si>
  <si>
    <t>https://www.lensation.de/product/B3M8016/</t>
  </si>
  <si>
    <t>https://www.lensation.de/product/B3M8018S12/</t>
  </si>
  <si>
    <t>https://www.lensation.de/product/B5M8018/</t>
  </si>
  <si>
    <t>https://www.lensation.de/product/B5M8430N/</t>
  </si>
  <si>
    <t>https://www.lensation.de/product/B5M8556S12/</t>
  </si>
  <si>
    <t>https://www.lensation.de/product/B2M10030N2/</t>
  </si>
  <si>
    <t>https://www.lensation.de/product/B5M12020/</t>
  </si>
  <si>
    <t>https://www.lensation.de/product/B5M12028/</t>
  </si>
  <si>
    <t>https://www.lensation.de/product/B5M12056/</t>
  </si>
  <si>
    <t>https://www.lensation.de/product/B3M12016/</t>
  </si>
  <si>
    <t>~45</t>
  </si>
  <si>
    <t>Typical matching Optotune EL</t>
  </si>
  <si>
    <t>EL-10-30-Ci-VIS-MV</t>
  </si>
  <si>
    <t>NA</t>
  </si>
  <si>
    <t>2) Click into the field of interest to see a list of recommended lens configurations</t>
  </si>
  <si>
    <t>mm</t>
  </si>
  <si>
    <t>1) Enter your preferred average (nominal) working distance:</t>
  </si>
  <si>
    <t>Yes</t>
  </si>
  <si>
    <t>Lens mounts</t>
  </si>
  <si>
    <t>Spacers behind EL at infinite WD</t>
  </si>
  <si>
    <t>Spacers behind EL for infinite WD</t>
  </si>
  <si>
    <t>Typical WD range (mm)</t>
  </si>
  <si>
    <t>Nominal WD</t>
  </si>
  <si>
    <t>10 mm</t>
  </si>
  <si>
    <t>Using the C-mount adaptor of the Topaz 38mm lens</t>
  </si>
  <si>
    <t>MP-05M-110-5M</t>
    <phoneticPr fontId="20" type="noConversion"/>
  </si>
  <si>
    <t>Optart</t>
    <phoneticPr fontId="20" type="noConversion"/>
  </si>
  <si>
    <t>MP-ADP-LQD</t>
    <phoneticPr fontId="20" type="noConversion"/>
  </si>
  <si>
    <t>N/A</t>
    <phoneticPr fontId="20" type="noConversion"/>
  </si>
  <si>
    <t>φ50</t>
    <phoneticPr fontId="20" type="noConversion"/>
  </si>
  <si>
    <t>https://www.optart.co.jp/en/telecentric_lens/mp-5m/</t>
  </si>
  <si>
    <t>MP-05F-110-5M</t>
    <phoneticPr fontId="20" type="noConversion"/>
  </si>
  <si>
    <t>MP-07M-110-5M</t>
    <phoneticPr fontId="20" type="noConversion"/>
  </si>
  <si>
    <t>φ44</t>
    <phoneticPr fontId="20" type="noConversion"/>
  </si>
  <si>
    <t>MP-07F-110-5M</t>
    <phoneticPr fontId="20" type="noConversion"/>
  </si>
  <si>
    <t>MP-1M-110-5M</t>
    <phoneticPr fontId="20" type="noConversion"/>
  </si>
  <si>
    <t>MP-1F-110-5M</t>
    <phoneticPr fontId="20" type="noConversion"/>
  </si>
  <si>
    <t>MP-011M-150-5M</t>
    <phoneticPr fontId="20" type="noConversion"/>
  </si>
  <si>
    <t>2/3"</t>
    <phoneticPr fontId="20" type="noConversion"/>
  </si>
  <si>
    <t>φ124</t>
    <phoneticPr fontId="20" type="noConversion"/>
  </si>
  <si>
    <t>MPHC-2M-65-AI</t>
    <phoneticPr fontId="20" type="noConversion"/>
  </si>
  <si>
    <t>φ34</t>
    <phoneticPr fontId="20" type="noConversion"/>
  </si>
  <si>
    <t>MP-05F-65</t>
    <phoneticPr fontId="20" type="noConversion"/>
  </si>
  <si>
    <t>C-mount</t>
    <phoneticPr fontId="20" type="noConversion"/>
  </si>
  <si>
    <t>https://www.optart.co.jp/telecentric_lens/mp/</t>
    <phoneticPr fontId="20" type="noConversion"/>
  </si>
  <si>
    <t>MP-05M-65</t>
    <phoneticPr fontId="20" type="noConversion"/>
  </si>
  <si>
    <t>MP-07F-65</t>
    <phoneticPr fontId="20" type="noConversion"/>
  </si>
  <si>
    <t>MP-07M-65</t>
    <phoneticPr fontId="20" type="noConversion"/>
  </si>
  <si>
    <t>MP-1F-65</t>
    <phoneticPr fontId="20" type="noConversion"/>
  </si>
  <si>
    <t>1.1"</t>
    <phoneticPr fontId="20" type="noConversion"/>
  </si>
  <si>
    <t>MP-1F-65-AI</t>
    <phoneticPr fontId="20" type="noConversion"/>
  </si>
  <si>
    <t>MP-1F-65-P</t>
    <phoneticPr fontId="20" type="noConversion"/>
  </si>
  <si>
    <t>MP-1M-65</t>
    <phoneticPr fontId="20" type="noConversion"/>
  </si>
  <si>
    <t>MP-1.5F-65</t>
    <phoneticPr fontId="20" type="noConversion"/>
  </si>
  <si>
    <t>MP-1.5M-65</t>
    <phoneticPr fontId="20" type="noConversion"/>
  </si>
  <si>
    <t>MP-2F-65</t>
    <phoneticPr fontId="20" type="noConversion"/>
  </si>
  <si>
    <t>MP-2M-65</t>
    <phoneticPr fontId="20" type="noConversion"/>
  </si>
  <si>
    <t>MP-4F-65</t>
    <phoneticPr fontId="20" type="noConversion"/>
  </si>
  <si>
    <t>MP-4M-65</t>
    <phoneticPr fontId="20" type="noConversion"/>
  </si>
  <si>
    <t>MP-05F-110-2M</t>
    <phoneticPr fontId="20" type="noConversion"/>
  </si>
  <si>
    <t>https://www.optart.co.jp/telecentric_lens/mp-2m/</t>
    <phoneticPr fontId="20" type="noConversion"/>
  </si>
  <si>
    <t>MP-05M-110-2M</t>
    <phoneticPr fontId="20" type="noConversion"/>
  </si>
  <si>
    <t>MP-1F-110-2M</t>
    <phoneticPr fontId="20" type="noConversion"/>
  </si>
  <si>
    <t>MP-1M-110-2M</t>
    <phoneticPr fontId="20" type="noConversion"/>
  </si>
  <si>
    <t>MP-1.5F-110-2M</t>
    <phoneticPr fontId="20" type="noConversion"/>
  </si>
  <si>
    <t>MP-1.5M-110-2M</t>
    <phoneticPr fontId="20" type="noConversion"/>
  </si>
  <si>
    <t>MP-2F-110-2M</t>
    <phoneticPr fontId="20" type="noConversion"/>
  </si>
  <si>
    <t>MP-2M-110-2M</t>
    <phoneticPr fontId="20" type="noConversion"/>
  </si>
  <si>
    <t>MP-047F-250</t>
    <phoneticPr fontId="20" type="noConversion"/>
  </si>
  <si>
    <t>MP-047M-250</t>
    <phoneticPr fontId="20" type="noConversion"/>
  </si>
  <si>
    <t>MP-1F-250</t>
    <phoneticPr fontId="20" type="noConversion"/>
  </si>
  <si>
    <t>MP-1M-250</t>
    <phoneticPr fontId="20" type="noConversion"/>
  </si>
  <si>
    <t>https://www.optart.co.jp/telecentric_lens/hr/</t>
    <phoneticPr fontId="20" type="noConversion"/>
  </si>
  <si>
    <t>HR-08F-65</t>
  </si>
  <si>
    <t>HR-1F-65</t>
  </si>
  <si>
    <t>HR-2F-65</t>
  </si>
  <si>
    <t>HR-4F-65</t>
  </si>
  <si>
    <t>HR-6F-65</t>
  </si>
  <si>
    <t>HR-8F-65</t>
  </si>
  <si>
    <t>HR-04F-78</t>
  </si>
  <si>
    <t>HR-05L2-71</t>
  </si>
  <si>
    <t>HR-07F-71</t>
  </si>
  <si>
    <t>HR-1F-71</t>
  </si>
  <si>
    <t>HR-2F-71</t>
  </si>
  <si>
    <t>HR-4F-71</t>
  </si>
  <si>
    <t>HR-6F-71</t>
  </si>
  <si>
    <t>HR-05F-110</t>
  </si>
  <si>
    <t>HR-08F-110</t>
  </si>
  <si>
    <t>HR-1F-110</t>
  </si>
  <si>
    <t>HR-2F-110</t>
  </si>
  <si>
    <t>HR-4F-100</t>
  </si>
  <si>
    <t>HR-6F-110</t>
  </si>
  <si>
    <t>https://www.optart.co.jp/telecentric_lens/tv-standard/</t>
    <phoneticPr fontId="20" type="noConversion"/>
  </si>
  <si>
    <t>TV-08F-65</t>
  </si>
  <si>
    <t>TV-1F-65</t>
  </si>
  <si>
    <t>TV-2F-65</t>
  </si>
  <si>
    <t>TV-4F-65</t>
  </si>
  <si>
    <t>TV-6F-65</t>
  </si>
  <si>
    <t>TV-8F-65</t>
  </si>
  <si>
    <t>TV-04F-78</t>
  </si>
  <si>
    <t>TV-05L2</t>
  </si>
  <si>
    <t>TV-05F</t>
  </si>
  <si>
    <t>1/3"</t>
  </si>
  <si>
    <t>TV-07F</t>
  </si>
  <si>
    <t>TV-1F</t>
  </si>
  <si>
    <t xml:space="preserve">2/3" </t>
    <phoneticPr fontId="20" type="noConversion"/>
  </si>
  <si>
    <t>TV-2F</t>
  </si>
  <si>
    <t>TV-4F</t>
  </si>
  <si>
    <t>TV-6F</t>
  </si>
  <si>
    <t>TV-05F-110</t>
  </si>
  <si>
    <t>TV-1F-110</t>
  </si>
  <si>
    <t>TV-2F-110</t>
  </si>
  <si>
    <t>TV-4F-110</t>
  </si>
  <si>
    <t>TV-5F-110</t>
  </si>
  <si>
    <t>TV-6F-110</t>
  </si>
  <si>
    <t>TV-05F-150</t>
  </si>
  <si>
    <t>TV-05F-150P*</t>
  </si>
  <si>
    <t>TV-1F-150</t>
  </si>
  <si>
    <t>TV-2F-150</t>
  </si>
  <si>
    <t>TV-3F-150</t>
  </si>
  <si>
    <t>TV-1F-220</t>
  </si>
  <si>
    <t>TV-2F-220</t>
  </si>
  <si>
    <t>TV-3F-220</t>
  </si>
  <si>
    <t>TV-1F-290</t>
  </si>
  <si>
    <t>TV-2F-290</t>
  </si>
  <si>
    <t>TV-3F-290</t>
  </si>
  <si>
    <t>TV-1F-400</t>
  </si>
  <si>
    <t>TV-2F-400</t>
  </si>
  <si>
    <t>TV-05F-800</t>
  </si>
  <si>
    <t>TV-1F-800</t>
  </si>
  <si>
    <t>https://www.optart.co.jp/bi_telecentric_lens/1/</t>
    <phoneticPr fontId="20" type="noConversion"/>
  </si>
  <si>
    <t>TCL0450-MU</t>
  </si>
  <si>
    <t>TCL0600-MU</t>
  </si>
  <si>
    <t>TCL0750-MU</t>
  </si>
  <si>
    <t>https://www.optart.co.jp/bi_telecentric_lens/2/</t>
    <phoneticPr fontId="20" type="noConversion"/>
  </si>
  <si>
    <t>TCL0300-F</t>
  </si>
  <si>
    <t>TCL0400-F</t>
  </si>
  <si>
    <t>TCL0500-F</t>
  </si>
  <si>
    <t>TCL0200-M</t>
  </si>
  <si>
    <t>TCL0300-M</t>
  </si>
  <si>
    <t>TCL0400-M</t>
  </si>
  <si>
    <t>TCL0500-M</t>
  </si>
  <si>
    <t>https://www.optart.co.jp/bi_telecentric_lens/3/</t>
    <phoneticPr fontId="20" type="noConversion"/>
  </si>
  <si>
    <t>TCL0218-F</t>
  </si>
  <si>
    <t>TCL0291-F</t>
  </si>
  <si>
    <t>TCL0364-F</t>
  </si>
  <si>
    <t>TCL0145-M</t>
  </si>
  <si>
    <t>TCL0218-M</t>
  </si>
  <si>
    <t>TCL0291-M</t>
  </si>
  <si>
    <t>TCL0364-M</t>
  </si>
  <si>
    <t>https://www.optart.co.jp/bi_telecentric_lens/4/</t>
    <phoneticPr fontId="20" type="noConversion"/>
  </si>
  <si>
    <t>TCL01725-F</t>
  </si>
  <si>
    <t>TCL02300-F</t>
  </si>
  <si>
    <t>TCL02875-F</t>
  </si>
  <si>
    <t>https://www.optart.co.jp/bi_telecentric_lens/5/</t>
    <phoneticPr fontId="20" type="noConversion"/>
  </si>
  <si>
    <t>TCL04L-3</t>
  </si>
  <si>
    <t>TCL05L-3</t>
  </si>
  <si>
    <t>TCL-1L</t>
  </si>
  <si>
    <t>TCL-2L</t>
  </si>
  <si>
    <t>TCL-4L</t>
  </si>
  <si>
    <t>TCL-6L</t>
  </si>
  <si>
    <t>https://www.optart.co.jp/en/cctv_lens/kmk-10m/</t>
  </si>
  <si>
    <t>KMK3520-10M</t>
    <phoneticPr fontId="20" type="noConversion"/>
  </si>
  <si>
    <t>M40.5xP0.5</t>
    <phoneticPr fontId="20" type="noConversion"/>
  </si>
  <si>
    <t>KMK5020-10M</t>
    <phoneticPr fontId="20" type="noConversion"/>
  </si>
  <si>
    <t>1"</t>
    <phoneticPr fontId="20" type="noConversion"/>
  </si>
  <si>
    <t>M46XP0.75</t>
    <phoneticPr fontId="20" type="noConversion"/>
  </si>
  <si>
    <t>https://www.optart.co.jp/cctv_lens/vmk-c/</t>
    <phoneticPr fontId="20" type="noConversion"/>
  </si>
  <si>
    <t>M40.5XP0.5</t>
    <phoneticPr fontId="20" type="noConversion"/>
  </si>
  <si>
    <t>VMK3514-C</t>
    <phoneticPr fontId="20" type="noConversion"/>
  </si>
  <si>
    <t>VMK5014-C</t>
    <phoneticPr fontId="20" type="noConversion"/>
  </si>
  <si>
    <t>VMK7518-C</t>
    <phoneticPr fontId="20" type="noConversion"/>
  </si>
  <si>
    <t>M55XP0.75</t>
    <phoneticPr fontId="20" type="noConversion"/>
  </si>
  <si>
    <t>M37xP0.5</t>
    <phoneticPr fontId="20" type="noConversion"/>
  </si>
  <si>
    <t>https://www.optart.co.jp/en/cctv_lens/mk-c/</t>
  </si>
  <si>
    <t>MK1214-C</t>
    <phoneticPr fontId="20" type="noConversion"/>
  </si>
  <si>
    <t>MK1614-C</t>
    <phoneticPr fontId="20" type="noConversion"/>
  </si>
  <si>
    <t>MK2514-C</t>
    <phoneticPr fontId="20" type="noConversion"/>
  </si>
  <si>
    <t>MK3514-C</t>
    <phoneticPr fontId="20" type="noConversion"/>
  </si>
  <si>
    <t>MK5014-C</t>
    <phoneticPr fontId="20" type="noConversion"/>
  </si>
  <si>
    <t>M30.5XP0.5</t>
    <phoneticPr fontId="20" type="noConversion"/>
  </si>
  <si>
    <t>https://www.optart.co.jp/cctv_lens/mk/</t>
    <phoneticPr fontId="20" type="noConversion"/>
  </si>
  <si>
    <t>MK1214</t>
    <phoneticPr fontId="20" type="noConversion"/>
  </si>
  <si>
    <t>M25.5x0.5</t>
    <phoneticPr fontId="20" type="noConversion"/>
  </si>
  <si>
    <t>MK3520</t>
    <phoneticPr fontId="20" type="noConversion"/>
  </si>
  <si>
    <t>MK5028</t>
    <phoneticPr fontId="20" type="noConversion"/>
  </si>
  <si>
    <t>LM6JC</t>
    <phoneticPr fontId="20" type="noConversion"/>
  </si>
  <si>
    <t>https://www.optart.co.jp/cctv_lens/lm/</t>
    <phoneticPr fontId="20" type="noConversion"/>
  </si>
  <si>
    <t>M27XP0.5</t>
    <phoneticPr fontId="20" type="noConversion"/>
  </si>
  <si>
    <t>LM12JC</t>
    <phoneticPr fontId="20" type="noConversion"/>
  </si>
  <si>
    <t>LM16JC</t>
    <phoneticPr fontId="20" type="noConversion"/>
  </si>
  <si>
    <t>LM25JC</t>
    <phoneticPr fontId="20" type="noConversion"/>
  </si>
  <si>
    <t>LM35JC</t>
    <phoneticPr fontId="20" type="noConversion"/>
  </si>
  <si>
    <t>LM50JC</t>
    <phoneticPr fontId="20" type="noConversion"/>
  </si>
  <si>
    <t>LM75JC</t>
    <phoneticPr fontId="20" type="noConversion"/>
  </si>
  <si>
    <t>M34XP0.5</t>
    <phoneticPr fontId="20" type="noConversion"/>
  </si>
  <si>
    <t>LM100JC</t>
    <phoneticPr fontId="20" type="noConversion"/>
  </si>
  <si>
    <t>VS-TCH2-65-LQL1</t>
    <phoneticPr fontId="20" type="noConversion"/>
  </si>
  <si>
    <t>VS-TCH2-65CO-LQL1</t>
  </si>
  <si>
    <t>VS-TCH2-65CO-LQL1</t>
    <phoneticPr fontId="20" type="noConversion"/>
  </si>
  <si>
    <t>VS-TCH4-65-LQL1</t>
    <phoneticPr fontId="20" type="noConversion"/>
  </si>
  <si>
    <t>VS-THV1-110/S-LQL1</t>
    <phoneticPr fontId="20" type="noConversion"/>
  </si>
  <si>
    <t>VS-THV1-110CO/S-LQL1</t>
    <phoneticPr fontId="20" type="noConversion"/>
  </si>
  <si>
    <t>VS-THV2-110/S-LQL1</t>
    <phoneticPr fontId="20" type="noConversion"/>
  </si>
  <si>
    <t>VS-THV2-110CO/S-LQL1</t>
    <phoneticPr fontId="20" type="noConversion"/>
  </si>
  <si>
    <t>VS-TM10-55CO/S-LQL1</t>
    <phoneticPr fontId="20" type="noConversion"/>
  </si>
  <si>
    <t>VST</t>
    <phoneticPr fontId="20" type="noConversion"/>
  </si>
  <si>
    <t>http://vitalvisiontechnology.com/machine-vision-lenses/telecentric-lens/vs-tch-series/vs-tch2-65/</t>
  </si>
  <si>
    <t>M22.5XP0.5</t>
    <phoneticPr fontId="20" type="noConversion"/>
  </si>
  <si>
    <t>http://vitalvisiontechnology.com/machine-vision-lenses/telecentric-lens/vs-tch-series/vs-tch2-65co/</t>
  </si>
  <si>
    <t>http://vitalvisiontechnology.com/machine-vision-lenses/telecentric-lens/vs-tch-series/vs-tch4-65/</t>
    <phoneticPr fontId="20" type="noConversion"/>
  </si>
  <si>
    <t>http://vitalvisiontechnology.com/machine-vision-lenses/telecentric-lens/vs-thv-series/vs-thv1-110s/</t>
  </si>
  <si>
    <t>http://vitalvisiontechnology.com/machine-vision-lenses/telecentric-lens/vs-thv-series/vs-thv2-110s/</t>
  </si>
  <si>
    <t>M35.5XP0.5</t>
    <phoneticPr fontId="20" type="noConversion"/>
  </si>
  <si>
    <t>http://vitalvisiontechnology.com/machine-vision-lenses/telecentric-lens/vs-thv-series/vs-thv2-110cos/</t>
  </si>
  <si>
    <t>Moritex</t>
    <phoneticPr fontId="20" type="noConversion"/>
  </si>
  <si>
    <t>https://vst.co.jp/en/vs-thv-series/</t>
    <phoneticPr fontId="20" type="noConversion"/>
  </si>
  <si>
    <t>https://vst.co.jp/en/vs-tm-series/</t>
    <phoneticPr fontId="20" type="noConversion"/>
  </si>
  <si>
    <t>Magnification</t>
    <phoneticPr fontId="20" type="noConversion"/>
  </si>
  <si>
    <t>MTL-9011C-012</t>
    <phoneticPr fontId="20" type="noConversion"/>
  </si>
  <si>
    <t>MTL-10011C-011</t>
    <phoneticPr fontId="20" type="noConversion"/>
  </si>
  <si>
    <t>MTL-12011C-009</t>
    <phoneticPr fontId="20" type="noConversion"/>
  </si>
  <si>
    <t>MTL-13511C-008</t>
    <phoneticPr fontId="20" type="noConversion"/>
  </si>
  <si>
    <t>MTL-15011C-007</t>
  </si>
  <si>
    <t>MTL-18011C-006</t>
  </si>
  <si>
    <t>MTL-19511C-006</t>
  </si>
  <si>
    <t>MTL-24011C-005</t>
  </si>
  <si>
    <t>MTL-26511C-004</t>
  </si>
  <si>
    <t>MTL-31011C-004</t>
  </si>
  <si>
    <t>http://moritex.com/model/1-1-6-1-2-4.html</t>
  </si>
  <si>
    <t>WD</t>
    <phoneticPr fontId="20" type="noConversion"/>
  </si>
  <si>
    <t>MTL-3518C-053</t>
  </si>
  <si>
    <t>MTL-4518C-041</t>
  </si>
  <si>
    <t>MTL-5518C-034</t>
  </si>
  <si>
    <t>MTL-6518C-029</t>
  </si>
  <si>
    <t>MTL-8018C-023</t>
  </si>
  <si>
    <t>MTL-9018C-021</t>
  </si>
  <si>
    <t>MTL-10018C-019</t>
  </si>
  <si>
    <t>MTL-12018C-015</t>
  </si>
  <si>
    <t>MTL-13518C-014</t>
  </si>
  <si>
    <t>MTL-15018C-012</t>
  </si>
  <si>
    <t>MTL-18018C-010</t>
  </si>
  <si>
    <t>MTL-19518C-009</t>
  </si>
  <si>
    <t>MTL-24018C-008</t>
  </si>
  <si>
    <t>MTL-26518C-007</t>
  </si>
  <si>
    <t>MTL-31018C-006</t>
  </si>
  <si>
    <t>TCL0300-FU</t>
    <phoneticPr fontId="20" type="noConversion"/>
  </si>
  <si>
    <t>TCL0450-FU</t>
    <phoneticPr fontId="20" type="noConversion"/>
  </si>
  <si>
    <t>TCL0600-FU</t>
    <phoneticPr fontId="20" type="noConversion"/>
  </si>
  <si>
    <t>TCL0750-FU</t>
    <phoneticPr fontId="20" type="noConversion"/>
  </si>
  <si>
    <t>TCL0300-MU</t>
    <phoneticPr fontId="20" type="noConversion"/>
  </si>
  <si>
    <t>TCL0200-F</t>
    <phoneticPr fontId="20" type="noConversion"/>
  </si>
  <si>
    <t>TCL0145-F</t>
    <phoneticPr fontId="20" type="noConversion"/>
  </si>
  <si>
    <t>TCL01150-F</t>
    <phoneticPr fontId="20" type="noConversion"/>
  </si>
  <si>
    <t>TCL03L-3</t>
    <phoneticPr fontId="20" type="noConversion"/>
  </si>
  <si>
    <t>http://moritex.com/model/1-1-6-1-2-2.html</t>
  </si>
  <si>
    <t>http://moritex.com/model/1-1-6-1-2-1.html</t>
  </si>
  <si>
    <t>http://moritex.com/model/1-1-6-1-2-3.html</t>
    <phoneticPr fontId="20" type="noConversion"/>
  </si>
  <si>
    <t>http://moritex.com/model/1-1-6-1-2-5.html</t>
  </si>
  <si>
    <t>http://moritex.com/model/1-1-6-1-2-6.html</t>
    <phoneticPr fontId="20" type="noConversion"/>
  </si>
  <si>
    <t>http://moritex.com/model/1-1-6-1-2-7.html</t>
    <phoneticPr fontId="20" type="noConversion"/>
  </si>
  <si>
    <t>http://moritex.com/model/1-1-6-1-2-8.html</t>
    <phoneticPr fontId="20" type="noConversion"/>
  </si>
  <si>
    <t>http://moritex.com/model/1-1-6-1-2-9.html</t>
    <phoneticPr fontId="20" type="noConversion"/>
  </si>
  <si>
    <t>http://moritex.com/model/1-1-6-1-2-10.html</t>
    <phoneticPr fontId="20" type="noConversion"/>
  </si>
  <si>
    <t>http://moritex.com/model/1-1-6-1-3-2.html</t>
    <phoneticPr fontId="20" type="noConversion"/>
  </si>
  <si>
    <t>http://moritex.com/model/1-1-6-1-3-3.html</t>
    <phoneticPr fontId="20" type="noConversion"/>
  </si>
  <si>
    <t>http://moritex.com/model/1-1-6-1-3-4.html</t>
    <phoneticPr fontId="20" type="noConversion"/>
  </si>
  <si>
    <t>http://moritex.com/model/1-1-6-1-3-5.html</t>
    <phoneticPr fontId="20" type="noConversion"/>
  </si>
  <si>
    <t>http://moritex.com/model/1-1-6-1-3-6.html</t>
    <phoneticPr fontId="20" type="noConversion"/>
  </si>
  <si>
    <t>http://moritex.com/model/1-1-6-1-3-7.html</t>
    <phoneticPr fontId="20" type="noConversion"/>
  </si>
  <si>
    <t>http://moritex.com/model/1-1-6-1-3-8.html</t>
    <phoneticPr fontId="20" type="noConversion"/>
  </si>
  <si>
    <t>http://moritex.com/model/1-1-6-1-3-9.html</t>
    <phoneticPr fontId="20" type="noConversion"/>
  </si>
  <si>
    <t>http://moritex.com/model/1-1-6-1-3-10.html</t>
    <phoneticPr fontId="20" type="noConversion"/>
  </si>
  <si>
    <t>http://moritex.com/model/1-1-6-1-3-11.html</t>
    <phoneticPr fontId="20" type="noConversion"/>
  </si>
  <si>
    <t>http://moritex.com/model/1-1-6-1-3-12.html</t>
    <phoneticPr fontId="20" type="noConversion"/>
  </si>
  <si>
    <t>http://moritex.com/model/1-1-6-1-3-13.html</t>
    <phoneticPr fontId="20" type="noConversion"/>
  </si>
  <si>
    <t>http://moritex.com/model/1-1-6-1-3-14.html</t>
    <phoneticPr fontId="20" type="noConversion"/>
  </si>
  <si>
    <t>http://moritex.com/model/1-1-6-1-3-15.html</t>
    <phoneticPr fontId="20" type="noConversion"/>
  </si>
  <si>
    <t>http://moritex.com/model/1-1-6-1-3-16.html</t>
    <phoneticPr fontId="20" type="noConversion"/>
  </si>
  <si>
    <t>Telecentric Lens</t>
    <phoneticPr fontId="20" type="noConversion"/>
  </si>
  <si>
    <t>TV-05F-400</t>
    <phoneticPr fontId="20" type="noConversion"/>
  </si>
  <si>
    <t>In Back</t>
    <phoneticPr fontId="20" type="noConversion"/>
  </si>
  <si>
    <t>Middle</t>
    <phoneticPr fontId="20" type="noConversion"/>
  </si>
  <si>
    <t>S5VPJ1860</t>
    <phoneticPr fontId="20" type="noConversion"/>
  </si>
  <si>
    <t>S5VPJ5060</t>
    <phoneticPr fontId="20" type="noConversion"/>
  </si>
  <si>
    <t>S5VPJ1565</t>
    <phoneticPr fontId="20" type="noConversion"/>
  </si>
  <si>
    <t>S5VPJ6060</t>
    <phoneticPr fontId="20" type="noConversion"/>
  </si>
  <si>
    <t>S5VPJ1260</t>
    <phoneticPr fontId="20" type="noConversion"/>
  </si>
  <si>
    <t>S5VPJ3060</t>
    <phoneticPr fontId="20" type="noConversion"/>
  </si>
  <si>
    <t>S5VPJ2660</t>
    <phoneticPr fontId="20" type="noConversion"/>
  </si>
  <si>
    <t>S5VPJ2060</t>
    <phoneticPr fontId="20" type="noConversion"/>
  </si>
  <si>
    <t>S5VPJ2898</t>
    <phoneticPr fontId="20" type="noConversion"/>
  </si>
  <si>
    <t>S5VPJ1560</t>
    <phoneticPr fontId="20" type="noConversion"/>
  </si>
  <si>
    <t>S5VPJ0625</t>
    <phoneticPr fontId="20" type="noConversion"/>
  </si>
  <si>
    <t>S5VPJ0627</t>
    <phoneticPr fontId="20" type="noConversion"/>
  </si>
  <si>
    <t>S5VPJ0422</t>
    <phoneticPr fontId="20" type="noConversion"/>
  </si>
  <si>
    <t>S5VPJ0422/216</t>
    <phoneticPr fontId="20" type="noConversion"/>
  </si>
  <si>
    <t>S5VPJ0426</t>
    <phoneticPr fontId="20" type="noConversion"/>
  </si>
  <si>
    <t>S5VPJ0420</t>
    <phoneticPr fontId="20" type="noConversion"/>
  </si>
  <si>
    <t>1/1.8"</t>
    <phoneticPr fontId="20" type="noConversion"/>
  </si>
  <si>
    <t>1/2"</t>
    <phoneticPr fontId="20" type="noConversion"/>
  </si>
  <si>
    <t>1.25"</t>
    <phoneticPr fontId="20" type="noConversion"/>
  </si>
  <si>
    <t>35mm</t>
    <phoneticPr fontId="20" type="noConversion"/>
  </si>
  <si>
    <t>32mm</t>
    <phoneticPr fontId="20" type="noConversion"/>
  </si>
  <si>
    <t>https://www.silloptics.de/fileadmin/user_upload/Downloads/Datasheet/S5VPJ1860.pdf</t>
  </si>
  <si>
    <t>https://www.silloptics.de/fileadmin/user_upload/Downloads/Datasheet/S5VPJ5060.pdf</t>
  </si>
  <si>
    <t>https://www.silloptics.de/fileadmin/user_upload/Downloads/Datasheet/S5VPJ1565.pdf</t>
    <phoneticPr fontId="20" type="noConversion"/>
  </si>
  <si>
    <t>https://www.silloptics.de/fileadmin/user_upload/Downloads/Datasheet/S5VPJ6060.pdf</t>
    <phoneticPr fontId="20" type="noConversion"/>
  </si>
  <si>
    <t>https://www.silloptics.de/fileadmin/user_upload/Downloads/Datasheet/S5VPJ1260.pdf</t>
    <phoneticPr fontId="20" type="noConversion"/>
  </si>
  <si>
    <t>https://www.silloptics.de/fileadmin/user_upload/Downloads/Datasheet/S5VPJ3060.pdf</t>
    <phoneticPr fontId="20" type="noConversion"/>
  </si>
  <si>
    <t>https://www.silloptics.de/fileadmin/user_upload/Downloads/Datasheet/S5VPJ2660.pdf</t>
    <phoneticPr fontId="20" type="noConversion"/>
  </si>
  <si>
    <t>https://www.silloptics.de/fileadmin/user_upload/Downloads/Datasheet/S5VPJ2060.pdf</t>
    <phoneticPr fontId="20" type="noConversion"/>
  </si>
  <si>
    <t>https://www.silloptics.de/fileadmin/user_upload/Downloads/Datasheet/S5VPJ2898.pdf</t>
    <phoneticPr fontId="20" type="noConversion"/>
  </si>
  <si>
    <t>https://www.silloptics.de/fileadmin/user_upload/Downloads/Datasheet/S5VPJ1560.pdf</t>
    <phoneticPr fontId="20" type="noConversion"/>
  </si>
  <si>
    <t>https://www.silloptics.de/fileadmin/user_upload/Downloads/Datasheet/S5VPJ0625.pdf</t>
    <phoneticPr fontId="20" type="noConversion"/>
  </si>
  <si>
    <t>https://www.silloptics.de/fileadmin/user_upload/Downloads/Datasheet/S5VPJ0627.pdf</t>
    <phoneticPr fontId="20" type="noConversion"/>
  </si>
  <si>
    <t>https://www.silloptics.de/fileadmin/user_upload/Downloads/Datasheet/S5VPJ0422.pdf</t>
    <phoneticPr fontId="20" type="noConversion"/>
  </si>
  <si>
    <t>https://www.silloptics.de/fileadmin/user_upload/Downloads/Datasheet/S5VPJ0426.pdf</t>
    <phoneticPr fontId="20" type="noConversion"/>
  </si>
  <si>
    <t>https://www.silloptics.de/fileadmin/user_upload/Downloads/Datasheet/S5VPJ0420.pdf</t>
    <phoneticPr fontId="20" type="noConversion"/>
  </si>
  <si>
    <t>M42x1</t>
    <phoneticPr fontId="20" type="noConversion"/>
  </si>
  <si>
    <t>https://www.silloptics.de/fileadmin/user_upload/Downloads/Datasheet/S5VPJ0422-216.pdf</t>
    <phoneticPr fontId="20" type="noConversion"/>
  </si>
  <si>
    <t>Imaging lens Magnification (Image/Object)</t>
    <phoneticPr fontId="20" type="noConversion"/>
  </si>
  <si>
    <t>Optotune lens selector - Telecentric</t>
    <phoneticPr fontId="20" type="noConversion"/>
  </si>
  <si>
    <t>&lt;6</t>
    <phoneticPr fontId="20" type="noConversion"/>
  </si>
  <si>
    <t>&lt; 0.1</t>
    <phoneticPr fontId="20" type="noConversion"/>
  </si>
  <si>
    <t>0.1 ~0.2</t>
    <phoneticPr fontId="20" type="noConversion"/>
  </si>
  <si>
    <t>0.2~0.3</t>
    <phoneticPr fontId="20" type="noConversion"/>
  </si>
  <si>
    <t>0.4~0.5</t>
    <phoneticPr fontId="20" type="noConversion"/>
  </si>
  <si>
    <t>0.3~0.4</t>
    <phoneticPr fontId="20" type="noConversion"/>
  </si>
  <si>
    <t>0.5~0.75</t>
    <phoneticPr fontId="20" type="noConversion"/>
  </si>
  <si>
    <t>0.75~1</t>
    <phoneticPr fontId="20" type="noConversion"/>
  </si>
  <si>
    <t>1~3</t>
    <phoneticPr fontId="20" type="noConversion"/>
  </si>
  <si>
    <t>3~5</t>
    <phoneticPr fontId="20" type="noConversion"/>
  </si>
  <si>
    <t>5~8</t>
    <phoneticPr fontId="20" type="noConversion"/>
  </si>
  <si>
    <t>&gt;100</t>
    <phoneticPr fontId="20" type="noConversion"/>
  </si>
  <si>
    <t>Sensor format &amp; camera</t>
    <phoneticPr fontId="20" type="noConversion"/>
  </si>
  <si>
    <t>Back</t>
    <phoneticPr fontId="20" type="noConversion"/>
  </si>
  <si>
    <t>Apo Rodagon D1 75/4.0</t>
    <phoneticPr fontId="20" type="noConversion"/>
  </si>
  <si>
    <t>Xenon Topaz 38</t>
    <phoneticPr fontId="20" type="noConversion"/>
  </si>
  <si>
    <t>Back</t>
    <phoneticPr fontId="20" type="noConversion"/>
  </si>
  <si>
    <t>Front</t>
    <phoneticPr fontId="20" type="noConversion"/>
  </si>
  <si>
    <t>1/4" sensors &amp; 6mm focal length</t>
    <phoneticPr fontId="20" type="noConversion"/>
  </si>
  <si>
    <t>1/4" sensors &amp; 8mm focal length</t>
    <phoneticPr fontId="20" type="noConversion"/>
  </si>
  <si>
    <t>1/4" sensors &amp; 12mm focal length</t>
    <phoneticPr fontId="20" type="noConversion"/>
  </si>
  <si>
    <t>Front</t>
    <phoneticPr fontId="20" type="noConversion"/>
  </si>
  <si>
    <t>1/3" sensors &amp; 6mm focal length</t>
    <phoneticPr fontId="20" type="noConversion"/>
  </si>
  <si>
    <t>1/3" sensors &amp; 8mm focal length</t>
    <phoneticPr fontId="20" type="noConversion"/>
  </si>
  <si>
    <t>1/3" sensors &amp; 12mm focal length</t>
    <phoneticPr fontId="20" type="noConversion"/>
  </si>
  <si>
    <t>1/3" sensors &amp; 16mm focal length</t>
    <phoneticPr fontId="20" type="noConversion"/>
  </si>
  <si>
    <t>1/3" sensors &amp; 25mm focal length</t>
    <phoneticPr fontId="20" type="noConversion"/>
  </si>
  <si>
    <t>1/3" sensors &amp; 35mm focal length</t>
    <phoneticPr fontId="20" type="noConversion"/>
  </si>
  <si>
    <t>1/3" sensors &amp; 50mm focal length</t>
    <phoneticPr fontId="20" type="noConversion"/>
  </si>
  <si>
    <t>1/3" sensors &amp; 75mm focal length</t>
    <phoneticPr fontId="20" type="noConversion"/>
  </si>
  <si>
    <t>1/3" sensors &amp; 100mm focal length</t>
    <phoneticPr fontId="20" type="noConversion"/>
  </si>
  <si>
    <t>1/2" sensors &amp; 6mm focal length</t>
    <phoneticPr fontId="20" type="noConversion"/>
  </si>
  <si>
    <t>1/2" sensors &amp; 8mm focal length</t>
    <phoneticPr fontId="20" type="noConversion"/>
  </si>
  <si>
    <t>1/2" sensors &amp; 12mm focal length</t>
    <phoneticPr fontId="20" type="noConversion"/>
  </si>
  <si>
    <t>1/2" sensors &amp; 16mm focal length</t>
    <phoneticPr fontId="20" type="noConversion"/>
  </si>
  <si>
    <t>1/2" sensors &amp; 25mm focal length</t>
    <phoneticPr fontId="20" type="noConversion"/>
  </si>
  <si>
    <t>1/2" sensors &amp; 35mm focal length</t>
    <phoneticPr fontId="20" type="noConversion"/>
  </si>
  <si>
    <t>1/2" sensors &amp; 50mm focal length</t>
    <phoneticPr fontId="20" type="noConversion"/>
  </si>
  <si>
    <t>Back</t>
    <phoneticPr fontId="20" type="noConversion"/>
  </si>
  <si>
    <t>1/2" sensors &amp; 75mm focal length</t>
    <phoneticPr fontId="20" type="noConversion"/>
  </si>
  <si>
    <t>2/3" sensors &amp; 16mm focal length</t>
    <phoneticPr fontId="20" type="noConversion"/>
  </si>
  <si>
    <t>2/3" sensors &amp; 25mm focal length</t>
    <phoneticPr fontId="20" type="noConversion"/>
  </si>
  <si>
    <t>2/3" sensors &amp; 35mm focal length</t>
    <phoneticPr fontId="20" type="noConversion"/>
  </si>
  <si>
    <t>2/3" sensors &amp; 50mm focal length</t>
    <phoneticPr fontId="20" type="noConversion"/>
  </si>
  <si>
    <t>2/3" sensors &amp; 75mm focal length</t>
    <phoneticPr fontId="20" type="noConversion"/>
  </si>
  <si>
    <t>1" sensors &amp; 25mm focal length</t>
    <phoneticPr fontId="20" type="noConversion"/>
  </si>
  <si>
    <t>1" sensors &amp; 35mm focal length</t>
    <phoneticPr fontId="20" type="noConversion"/>
  </si>
  <si>
    <t>1" sensors &amp; 50mm focal length</t>
    <phoneticPr fontId="20" type="noConversion"/>
  </si>
  <si>
    <t>1" sensors &amp; 75mm focal length</t>
    <phoneticPr fontId="20" type="noConversion"/>
  </si>
  <si>
    <t>30mm sensors &amp; 25mm focal length</t>
    <phoneticPr fontId="20" type="noConversion"/>
  </si>
  <si>
    <t>30mm sensors &amp; 35mm focal length</t>
    <phoneticPr fontId="20" type="noConversion"/>
  </si>
  <si>
    <t>30mm sensors &amp; 50mm focal length</t>
    <phoneticPr fontId="20" type="noConversion"/>
  </si>
  <si>
    <t>30mm sensors &amp; 75mm focal length</t>
    <phoneticPr fontId="20" type="noConversion"/>
  </si>
  <si>
    <t>On Request</t>
  </si>
  <si>
    <t>On Request</t>
    <phoneticPr fontId="20" type="noConversion"/>
  </si>
  <si>
    <t>Front</t>
    <phoneticPr fontId="20" type="noConversion"/>
  </si>
  <si>
    <t>Front</t>
    <phoneticPr fontId="20" type="noConversion"/>
  </si>
  <si>
    <t>Nominal WD 
(w/ ETL 0 dpt)</t>
    <phoneticPr fontId="20" type="noConversion"/>
  </si>
  <si>
    <t xml:space="preserve">Need extra adapter. Ex. https://www.lensation.de/product/ad04m/ </t>
    <phoneticPr fontId="20" type="noConversion"/>
  </si>
  <si>
    <t>M5028-MPW2</t>
    <phoneticPr fontId="20" type="noConversion"/>
  </si>
  <si>
    <t>Yes</t>
    <phoneticPr fontId="20" type="noConversion"/>
  </si>
  <si>
    <t>HF35XA-5M</t>
    <phoneticPr fontId="20" type="noConversion"/>
  </si>
  <si>
    <t>High quality and affordable setup for 1x magnification on large sensors</t>
    <phoneticPr fontId="20" type="noConversion"/>
  </si>
  <si>
    <t>Yes</t>
    <phoneticPr fontId="20" type="noConversion"/>
  </si>
  <si>
    <t>HF75HA-1B</t>
    <phoneticPr fontId="20" type="noConversion"/>
  </si>
  <si>
    <t>HF75HA-1B</t>
    <phoneticPr fontId="20" type="noConversion"/>
  </si>
  <si>
    <t>LM100JC</t>
    <phoneticPr fontId="20" type="noConversion"/>
  </si>
  <si>
    <t xml:space="preserve"> M40.5x0.5</t>
    <phoneticPr fontId="20" type="noConversion"/>
  </si>
  <si>
    <t>LM35JC1MS</t>
    <phoneticPr fontId="20" type="noConversion"/>
  </si>
  <si>
    <t>Front</t>
    <phoneticPr fontId="20" type="noConversion"/>
  </si>
  <si>
    <t>WD shorten due to backlens configuration</t>
    <phoneticPr fontId="20" type="noConversion"/>
  </si>
  <si>
    <t>LM50JC1MS</t>
    <phoneticPr fontId="20" type="noConversion"/>
  </si>
  <si>
    <t>MK5028</t>
    <phoneticPr fontId="20" type="noConversion"/>
  </si>
  <si>
    <t>LM50JC</t>
    <phoneticPr fontId="20" type="noConversion"/>
  </si>
  <si>
    <t>KMK5020-10M</t>
    <phoneticPr fontId="20" type="noConversion"/>
  </si>
  <si>
    <t>VMK5014-C</t>
    <phoneticPr fontId="20" type="noConversion"/>
  </si>
  <si>
    <t>M112FM75</t>
    <phoneticPr fontId="20" type="noConversion"/>
  </si>
  <si>
    <t>Back</t>
    <phoneticPr fontId="20" type="noConversion"/>
  </si>
  <si>
    <t>2) Enter the (horizontal) width of your object:</t>
  </si>
  <si>
    <t>° HFOV</t>
  </si>
  <si>
    <t xml:space="preserve">     --&gt; resulting horizontal field of view:</t>
  </si>
  <si>
    <t>3) Find an appropriate HFOV in the table and click to see a list of recommended lens configurations</t>
  </si>
  <si>
    <t>Front</t>
  </si>
  <si>
    <t>&gt;45</t>
  </si>
  <si>
    <t>Optimized design with EL integrated</t>
  </si>
  <si>
    <t>Length</t>
  </si>
  <si>
    <t>Sill Optics</t>
  </si>
  <si>
    <t>Telecentric lens DB</t>
  </si>
  <si>
    <t>Telecentric lens database</t>
  </si>
  <si>
    <t>*</t>
  </si>
  <si>
    <t>C4C</t>
  </si>
  <si>
    <t>LCL 2.8/50</t>
  </si>
  <si>
    <t>Integrated</t>
  </si>
  <si>
    <t>A little at F/2.8</t>
  </si>
  <si>
    <t>Includes mechanical focusing too</t>
  </si>
  <si>
    <t>inf</t>
  </si>
  <si>
    <t>Resolution drops towards the corners at short WDs</t>
  </si>
  <si>
    <t>A little</t>
  </si>
  <si>
    <t>Very good performance</t>
  </si>
  <si>
    <t>No</t>
  </si>
  <si>
    <t>10mm</t>
  </si>
  <si>
    <t>0mm</t>
  </si>
  <si>
    <t>Hardly any vignetting on 1", a bit on 1.1"</t>
  </si>
  <si>
    <t>Works for a 1" sensor if corner performance is not so important</t>
  </si>
  <si>
    <t>Works well as macro up to 1.1"</t>
  </si>
  <si>
    <t>Great performance up to 1.1"</t>
  </si>
  <si>
    <t>HF75HA-1B</t>
  </si>
  <si>
    <t>Xenon-RUBY 2.2 / 10</t>
  </si>
  <si>
    <t>Xenon-RUBY 2.3 / 16</t>
  </si>
  <si>
    <t>Xenon-RUBY 2.2 / 25</t>
  </si>
  <si>
    <t>Xenon-RUBY 2.3 / 35</t>
  </si>
  <si>
    <t>https://schneiderkreuznach.com/application/files/6715/4114/9493/1088325_Xenon-Ruby_2-2_25.pdf</t>
  </si>
  <si>
    <t>https://schneiderkreuznach.com/application/files/9215/4114/9441/1074625_Xenon-Ruby_2-2_10.pdf</t>
  </si>
  <si>
    <t>https://schneiderkreuznach.com/application/files/6415/4114/9468/1074626_Xenon-Ruby_2-3_16.pdf</t>
  </si>
  <si>
    <t>https://schneiderkreuznach.com/application/files/2515/4114/9519/1074627_Xenon-Ruby_2-3_35.pdf</t>
  </si>
  <si>
    <t>https://www.tamron.biz/en/data/ipcctv/cctv_mg/23fm50sp.html</t>
  </si>
  <si>
    <t>23FM50SP</t>
  </si>
  <si>
    <t>https://www.optotune.com/images/products/181213%20c4c_50mm_1p1inch%20%2B%20EL-16-40.pdf</t>
  </si>
  <si>
    <t>LM35HC-OPT</t>
  </si>
  <si>
    <t>https://www.optotune.com/images/products/Optotune%2035mm%20imaging%20lens%20for%201inch%20sensors.pdf</t>
  </si>
  <si>
    <t>0.15X MercuryTL</t>
  </si>
  <si>
    <t>0.37X MercuryTL</t>
  </si>
  <si>
    <t>0.25X MercuryTL</t>
  </si>
  <si>
    <t>0.75X MercuryTL</t>
  </si>
  <si>
    <t>TCPLP23-036-115</t>
  </si>
  <si>
    <t>TCPLP23-06-115</t>
  </si>
  <si>
    <t>TCPLP23-1.0-110</t>
  </si>
  <si>
    <t>TCPLP23-2.0-110</t>
  </si>
  <si>
    <t>Integrated design, very compact, great performance</t>
  </si>
  <si>
    <t>Longer WD achievable with C-mount thread of Topaz 38mm</t>
  </si>
  <si>
    <t>A lot</t>
  </si>
  <si>
    <t>Attention: Short BFL of 2.8mm means this lens only works on S-mount cameras (or C-mount cameras without protective cover glass)</t>
  </si>
  <si>
    <t>VS-LQ12H11</t>
  </si>
  <si>
    <t>VST</t>
  </si>
  <si>
    <t>TBD</t>
  </si>
  <si>
    <t>**</t>
  </si>
  <si>
    <t>** Customized lens in development</t>
  </si>
  <si>
    <t>Optimized optical design, which provides great resolution and illumination to the corners</t>
  </si>
  <si>
    <t>169 - 265</t>
  </si>
  <si>
    <t>91 - 173</t>
  </si>
  <si>
    <t>84 - 101</t>
  </si>
  <si>
    <t>85 - 99</t>
  </si>
  <si>
    <t>1/2" (2/3")</t>
  </si>
  <si>
    <t>https://www.edmundoptics.com/f/mercurytl-liquid-lens-telecentric-lenses/37273/</t>
  </si>
  <si>
    <t>M62 x 0.75</t>
  </si>
  <si>
    <t>M46 x 0.75</t>
  </si>
  <si>
    <t>M43 x 0.75</t>
  </si>
  <si>
    <t>M30.5 x 0.5</t>
  </si>
  <si>
    <t>Linkhou</t>
  </si>
  <si>
    <t>http://www.linkhou.com/en/portfolio_category/industrial-lens-machine-vision/</t>
  </si>
  <si>
    <t>Camera sensor</t>
  </si>
  <si>
    <t>S</t>
  </si>
  <si>
    <t>Inspec.x L 4/60</t>
  </si>
  <si>
    <t>Inspec.x L 4/100</t>
  </si>
  <si>
    <t>Linos</t>
  </si>
  <si>
    <t>http://www.qioptiq-shop.com/en/Precision-Optics/LINOS-Machine-Vision-Solutions/LINOS-Machine-Vision-Lenses/Inspec-x-L-4-60-and-4-100.html</t>
  </si>
  <si>
    <t>Back</t>
  </si>
  <si>
    <t>47mm</t>
  </si>
  <si>
    <t>13mm</t>
  </si>
  <si>
    <r>
      <t xml:space="preserve">Optotune lens selector for </t>
    </r>
    <r>
      <rPr>
        <b/>
        <i/>
        <sz val="14"/>
        <color rgb="FF0099FF"/>
        <rFont val="Calibri"/>
        <family val="2"/>
        <scheme val="minor"/>
      </rPr>
      <t>entocentric</t>
    </r>
    <r>
      <rPr>
        <b/>
        <sz val="14"/>
        <color rgb="FF0099FF"/>
        <rFont val="Calibri"/>
        <family val="2"/>
        <scheme val="minor"/>
      </rPr>
      <t xml:space="preserve"> lenses</t>
    </r>
  </si>
  <si>
    <t>Entocentric lens database</t>
  </si>
  <si>
    <t>Entocentric lens DB</t>
  </si>
  <si>
    <t>M42</t>
  </si>
  <si>
    <t>LM50-IR-P</t>
  </si>
  <si>
    <t>LM65-IR-P</t>
  </si>
  <si>
    <t>https://www.kowa-lenses.com/en/applications/machine-vision/326/lm50-ir-p</t>
  </si>
  <si>
    <t>https://www.kowa-lenses.com/en/applications/machine-vision/328/lm65-ir-p</t>
  </si>
  <si>
    <t>106.1 - 120.2</t>
  </si>
  <si>
    <t>106.1 - 120.3</t>
  </si>
  <si>
    <t>S5VPJ3060</t>
  </si>
  <si>
    <t>63.5 - 66.1</t>
  </si>
  <si>
    <t>64.7 - 65.3</t>
  </si>
  <si>
    <t>105.4 - 115.6</t>
  </si>
  <si>
    <t>105.4 - 115.7</t>
  </si>
  <si>
    <t>79.7 - 434.1</t>
  </si>
  <si>
    <t>215.3 - 366.6</t>
  </si>
  <si>
    <t>193.6 - 338.7</t>
  </si>
  <si>
    <t>137.4 - 205.8</t>
  </si>
  <si>
    <t>155.1 - 211.2</t>
  </si>
  <si>
    <t>133.1 - 184.4</t>
  </si>
  <si>
    <t>133.4 - 172.8</t>
  </si>
  <si>
    <t>102.8 - 125.5</t>
  </si>
  <si>
    <t>81.8 - 98.2</t>
  </si>
  <si>
    <t>79.2 - 91.6</t>
  </si>
  <si>
    <t>179.1 - 196.5</t>
  </si>
  <si>
    <t>152.4 - 172.3</t>
  </si>
  <si>
    <t>100.5 - 109.8</t>
  </si>
  <si>
    <t>94.8 - 104.6</t>
  </si>
  <si>
    <t>91.2 - 101.2</t>
  </si>
  <si>
    <t>100 - 130</t>
  </si>
  <si>
    <t>105 - 125</t>
  </si>
  <si>
    <t>106 - 116</t>
  </si>
  <si>
    <t>108 - 112</t>
  </si>
  <si>
    <t>ELM-25-2.8-18-C</t>
  </si>
  <si>
    <t>Evetar</t>
  </si>
  <si>
    <t>M43xP0.75</t>
  </si>
  <si>
    <t>https://www.optotune.com/images/products/Optotune%20ELM-25-2.8-18-C%20incl.%20Optotune%20EL-16-40.pdf</t>
  </si>
  <si>
    <t>Optimized design, great MTF also polychromatic</t>
  </si>
  <si>
    <t>EL-3-10-VIS-26D-FPC</t>
  </si>
  <si>
    <t>ELM-5-5.0-7-S</t>
  </si>
  <si>
    <t>ELM-16-5.4-8-S</t>
  </si>
  <si>
    <t>56° *</t>
  </si>
  <si>
    <t>44° *</t>
  </si>
  <si>
    <t>Custom design with integrated EL-3-10</t>
  </si>
  <si>
    <t>Maybe</t>
  </si>
  <si>
    <t>v07.03.2020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</si>
</sst>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[$-807]General"/>
    <numFmt numFmtId="165" formatCode="0.0"/>
    <numFmt numFmtId="166" formatCode="0.000"/>
    <numFmt numFmtId="167" formatCode="_ * #,##0.0_ ;_ * \-#,##0.0_ ;_ * &quot;-&quot;??_ ;_ @_ "/>
    <numFmt numFmtId="168" formatCode="#,##0.0"/>
  </numFmts>
  <fonts count="46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b/>
      <sz val="12"/>
      <color indexed="9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indexed="9"/>
      <name val="Calibri"/>
      <family val="2"/>
      <scheme val="minor"/>
    </font>
    <font>
      <u/>
      <sz val="9"/>
      <color rgb="FF0099FF"/>
      <name val="Calibri"/>
      <family val="2"/>
      <scheme val="minor"/>
    </font>
    <font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11"/>
      <name val="Calibri"/>
      <family val="2"/>
    </font>
    <font>
      <sz val="11"/>
      <color theme="0" tint="-0.249977111117893"/>
      <name val="Calibri"/>
      <family val="2"/>
      <scheme val="minor"/>
    </font>
    <font>
      <b/>
      <sz val="11"/>
      <color indexed="12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color rgb="FF0099FF"/>
      <name val="Calibri"/>
      <family val="2"/>
      <scheme val="minor"/>
    </font>
    <font>
      <sz val="9"/>
      <name val="Calibri"/>
      <family val="3"/>
      <charset val="136"/>
      <scheme val="minor"/>
    </font>
    <font>
      <sz val="9"/>
      <color indexed="81"/>
      <name val="細明體"/>
      <family val="3"/>
      <charset val="136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sz val="12"/>
      <color indexed="9"/>
      <name val="Calibri"/>
      <family val="2"/>
    </font>
    <font>
      <b/>
      <sz val="14"/>
      <color indexed="9"/>
      <name val="Calibri"/>
      <family val="2"/>
    </font>
    <font>
      <u/>
      <sz val="9"/>
      <color rgb="FF0099FF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b/>
      <sz val="9"/>
      <color indexed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333333"/>
      <name val="Arial"/>
      <family val="2"/>
    </font>
    <font>
      <b/>
      <sz val="14"/>
      <color rgb="FF0099FF"/>
      <name val="Calibri"/>
      <family val="2"/>
      <scheme val="minor"/>
    </font>
    <font>
      <b/>
      <i/>
      <sz val="14"/>
      <color rgb="FF0099FF"/>
      <name val="Calibri"/>
      <family val="2"/>
      <scheme val="minor"/>
    </font>
    <font>
      <b/>
      <sz val="12"/>
      <color rgb="FF0099FF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rgb="FF0099FF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rgb="FF0099FF"/>
      <name val="Calibri"/>
      <family val="2"/>
      <scheme val="minor"/>
    </font>
    <font>
      <b/>
      <sz val="12"/>
      <color rgb="FF33CC3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CC66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ck">
        <color rgb="FF000000"/>
      </right>
      <top style="medium">
        <color rgb="FF000000"/>
      </top>
      <bottom/>
      <diagonal/>
    </border>
    <border>
      <left style="thick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ck">
        <color rgb="FF000000"/>
      </right>
      <top/>
      <bottom style="medium">
        <color rgb="FF000000"/>
      </bottom>
      <diagonal/>
    </border>
    <border>
      <left style="thick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ck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thick">
        <color rgb="FF000000"/>
      </right>
      <top/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indexed="64"/>
      </right>
      <top style="thick">
        <color rgb="FF000000"/>
      </top>
      <bottom/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164" fontId="10" fillId="0" borderId="0" applyBorder="0" applyProtection="0"/>
    <xf numFmtId="43" fontId="16" fillId="0" borderId="0" applyFont="0" applyFill="0" applyBorder="0" applyAlignment="0" applyProtection="0"/>
  </cellStyleXfs>
  <cellXfs count="180">
    <xf numFmtId="0" fontId="0" fillId="0" borderId="0" xfId="0"/>
    <xf numFmtId="0" fontId="2" fillId="0" borderId="0" xfId="0" applyFont="1" applyAlignment="1">
      <alignment vertical="center"/>
    </xf>
    <xf numFmtId="0" fontId="3" fillId="7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4" fillId="6" borderId="19" xfId="0" applyFont="1" applyFill="1" applyBorder="1" applyAlignment="1">
      <alignment horizontal="centerContinuous" vertical="center" wrapText="1"/>
    </xf>
    <xf numFmtId="0" fontId="4" fillId="6" borderId="18" xfId="0" applyFont="1" applyFill="1" applyBorder="1" applyAlignment="1">
      <alignment horizontal="centerContinuous" vertical="center" wrapText="1"/>
    </xf>
    <xf numFmtId="0" fontId="4" fillId="6" borderId="20" xfId="0" applyFont="1" applyFill="1" applyBorder="1" applyAlignment="1">
      <alignment horizontal="centerContinuous" vertical="center" wrapText="1"/>
    </xf>
    <xf numFmtId="0" fontId="5" fillId="7" borderId="0" xfId="0" applyFont="1" applyFill="1" applyAlignment="1">
      <alignment vertical="center"/>
    </xf>
    <xf numFmtId="0" fontId="6" fillId="0" borderId="0" xfId="1" applyFont="1" applyAlignment="1">
      <alignment vertical="center"/>
    </xf>
    <xf numFmtId="0" fontId="7" fillId="0" borderId="1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8" fillId="2" borderId="11" xfId="0" applyFont="1" applyFill="1" applyBorder="1" applyAlignment="1">
      <alignment vertical="top" wrapText="1"/>
    </xf>
    <xf numFmtId="0" fontId="7" fillId="3" borderId="11" xfId="0" applyFont="1" applyFill="1" applyBorder="1" applyAlignment="1">
      <alignment horizontal="center" vertical="center" wrapText="1" readingOrder="1"/>
    </xf>
    <xf numFmtId="0" fontId="7" fillId="3" borderId="13" xfId="0" applyFont="1" applyFill="1" applyBorder="1" applyAlignment="1">
      <alignment horizontal="center" vertical="center" wrapText="1" readingOrder="1"/>
    </xf>
    <xf numFmtId="0" fontId="7" fillId="3" borderId="14" xfId="0" applyFont="1" applyFill="1" applyBorder="1" applyAlignment="1">
      <alignment horizontal="center" vertical="center" wrapText="1" readingOrder="1"/>
    </xf>
    <xf numFmtId="0" fontId="8" fillId="2" borderId="11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vertical="top" wrapText="1"/>
    </xf>
    <xf numFmtId="0" fontId="8" fillId="4" borderId="12" xfId="0" applyFont="1" applyFill="1" applyBorder="1" applyAlignment="1">
      <alignment horizontal="center" vertical="top" wrapText="1"/>
    </xf>
    <xf numFmtId="0" fontId="8" fillId="3" borderId="12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6" xfId="0" applyFont="1" applyFill="1" applyBorder="1" applyAlignment="1">
      <alignment horizontal="center" vertical="top" wrapText="1"/>
    </xf>
    <xf numFmtId="0" fontId="8" fillId="2" borderId="12" xfId="0" applyFont="1" applyFill="1" applyBorder="1" applyAlignment="1">
      <alignment horizontal="center" vertical="top" wrapText="1"/>
    </xf>
    <xf numFmtId="0" fontId="8" fillId="5" borderId="11" xfId="0" applyFont="1" applyFill="1" applyBorder="1" applyAlignment="1">
      <alignment vertical="top" wrapText="1"/>
    </xf>
    <xf numFmtId="0" fontId="7" fillId="5" borderId="11" xfId="0" applyFont="1" applyFill="1" applyBorder="1" applyAlignment="1">
      <alignment horizontal="center" vertical="center" wrapText="1" readingOrder="1"/>
    </xf>
    <xf numFmtId="0" fontId="7" fillId="2" borderId="11" xfId="0" applyFont="1" applyFill="1" applyBorder="1" applyAlignment="1">
      <alignment horizontal="center" vertical="center" wrapText="1" readingOrder="1"/>
    </xf>
    <xf numFmtId="0" fontId="8" fillId="5" borderId="12" xfId="0" applyFont="1" applyFill="1" applyBorder="1" applyAlignment="1">
      <alignment vertical="top" wrapText="1"/>
    </xf>
    <xf numFmtId="0" fontId="8" fillId="5" borderId="12" xfId="0" applyFont="1" applyFill="1" applyBorder="1" applyAlignment="1">
      <alignment horizontal="center" vertical="top" wrapText="1"/>
    </xf>
    <xf numFmtId="164" fontId="13" fillId="0" borderId="0" xfId="2" applyFont="1" applyFill="1" applyAlignment="1">
      <alignment vertical="center"/>
    </xf>
    <xf numFmtId="164" fontId="13" fillId="0" borderId="0" xfId="2" applyFont="1" applyFill="1" applyAlignment="1">
      <alignment horizontal="right" vertical="center"/>
    </xf>
    <xf numFmtId="0" fontId="0" fillId="0" borderId="17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3" fontId="0" fillId="0" borderId="0" xfId="0" applyNumberFormat="1" applyFont="1" applyAlignment="1">
      <alignment horizontal="right" vertical="center"/>
    </xf>
    <xf numFmtId="0" fontId="15" fillId="8" borderId="0" xfId="0" applyFont="1" applyFill="1" applyAlignment="1" applyProtection="1">
      <alignment vertical="center"/>
      <protection locked="0"/>
    </xf>
    <xf numFmtId="164" fontId="13" fillId="0" borderId="0" xfId="2" applyFont="1" applyFill="1" applyAlignment="1">
      <alignment horizontal="center" vertical="center"/>
    </xf>
    <xf numFmtId="0" fontId="0" fillId="0" borderId="0" xfId="0" applyFont="1" applyAlignment="1">
      <alignment horizontal="center" vertical="center"/>
    </xf>
    <xf numFmtId="165" fontId="13" fillId="0" borderId="0" xfId="2" applyNumberFormat="1" applyFont="1" applyFill="1" applyAlignment="1">
      <alignment horizontal="center" vertical="center"/>
    </xf>
    <xf numFmtId="1" fontId="13" fillId="0" borderId="0" xfId="2" applyNumberFormat="1" applyFont="1" applyFill="1" applyAlignment="1">
      <alignment horizontal="center" vertical="center"/>
    </xf>
    <xf numFmtId="0" fontId="1" fillId="2" borderId="12" xfId="1" applyFill="1" applyBorder="1" applyAlignment="1">
      <alignment horizontal="center" vertical="top" wrapText="1"/>
    </xf>
    <xf numFmtId="166" fontId="13" fillId="0" borderId="0" xfId="2" applyNumberFormat="1" applyFont="1" applyFill="1" applyAlignment="1">
      <alignment horizontal="center" vertical="center"/>
    </xf>
    <xf numFmtId="0" fontId="13" fillId="0" borderId="0" xfId="2" applyNumberFormat="1" applyFont="1" applyFill="1" applyAlignment="1">
      <alignment horizontal="center" vertical="center"/>
    </xf>
    <xf numFmtId="3" fontId="15" fillId="0" borderId="0" xfId="0" applyNumberFormat="1" applyFont="1" applyFill="1" applyAlignment="1" applyProtection="1">
      <alignment vertical="center"/>
    </xf>
    <xf numFmtId="0" fontId="0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167" fontId="0" fillId="0" borderId="17" xfId="3" applyNumberFormat="1" applyFont="1" applyBorder="1" applyAlignment="1">
      <alignment vertical="center"/>
    </xf>
    <xf numFmtId="168" fontId="0" fillId="0" borderId="0" xfId="0" applyNumberFormat="1" applyFont="1" applyAlignment="1">
      <alignment horizontal="center" vertical="center"/>
    </xf>
    <xf numFmtId="0" fontId="19" fillId="4" borderId="11" xfId="0" applyFont="1" applyFill="1" applyBorder="1" applyAlignment="1">
      <alignment horizontal="center" vertical="center" wrapText="1" readingOrder="1"/>
    </xf>
    <xf numFmtId="0" fontId="19" fillId="3" borderId="14" xfId="0" applyFont="1" applyFill="1" applyBorder="1" applyAlignment="1">
      <alignment horizontal="center" vertical="center" wrapText="1" readingOrder="1"/>
    </xf>
    <xf numFmtId="0" fontId="19" fillId="3" borderId="16" xfId="0" applyFont="1" applyFill="1" applyBorder="1" applyAlignment="1">
      <alignment horizontal="center" vertical="top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3" fillId="0" borderId="0" xfId="1" applyFont="1" applyAlignment="1">
      <alignment horizontal="left" vertical="center"/>
    </xf>
    <xf numFmtId="16" fontId="22" fillId="0" borderId="0" xfId="0" applyNumberFormat="1" applyFont="1" applyAlignment="1">
      <alignment horizontal="center" vertical="center"/>
    </xf>
    <xf numFmtId="0" fontId="23" fillId="0" borderId="0" xfId="1" applyFont="1" applyAlignment="1">
      <alignment vertical="center"/>
    </xf>
    <xf numFmtId="0" fontId="24" fillId="7" borderId="0" xfId="0" applyFont="1" applyFill="1" applyAlignment="1">
      <alignment vertical="center"/>
    </xf>
    <xf numFmtId="0" fontId="25" fillId="7" borderId="0" xfId="0" applyFont="1" applyFill="1" applyAlignment="1">
      <alignment vertical="center"/>
    </xf>
    <xf numFmtId="0" fontId="26" fillId="0" borderId="0" xfId="1" applyFont="1" applyAlignment="1">
      <alignment vertical="center"/>
    </xf>
    <xf numFmtId="0" fontId="22" fillId="0" borderId="0" xfId="0" applyFont="1" applyAlignment="1">
      <alignment horizontal="right" vertical="center"/>
    </xf>
    <xf numFmtId="9" fontId="22" fillId="0" borderId="0" xfId="0" applyNumberFormat="1" applyFont="1" applyAlignment="1">
      <alignment horizontal="center" vertical="center"/>
    </xf>
    <xf numFmtId="0" fontId="27" fillId="6" borderId="19" xfId="0" applyFont="1" applyFill="1" applyBorder="1" applyAlignment="1">
      <alignment horizontal="centerContinuous" vertical="center" wrapText="1"/>
    </xf>
    <xf numFmtId="0" fontId="22" fillId="0" borderId="17" xfId="0" applyFont="1" applyBorder="1" applyAlignment="1">
      <alignment vertical="center"/>
    </xf>
    <xf numFmtId="0" fontId="27" fillId="6" borderId="19" xfId="0" applyFont="1" applyFill="1" applyBorder="1" applyAlignment="1">
      <alignment horizontal="center" vertical="center" wrapText="1"/>
    </xf>
    <xf numFmtId="0" fontId="22" fillId="0" borderId="0" xfId="0" applyFont="1"/>
    <xf numFmtId="0" fontId="22" fillId="0" borderId="0" xfId="0" applyFont="1" applyAlignment="1">
      <alignment horizontal="center"/>
    </xf>
    <xf numFmtId="165" fontId="13" fillId="9" borderId="0" xfId="2" applyNumberFormat="1" applyFont="1" applyFill="1" applyAlignment="1">
      <alignment horizontal="center" vertical="center"/>
    </xf>
    <xf numFmtId="0" fontId="19" fillId="3" borderId="11" xfId="0" applyFont="1" applyFill="1" applyBorder="1" applyAlignment="1">
      <alignment horizontal="center" vertical="center" wrapText="1" readingOrder="1"/>
    </xf>
    <xf numFmtId="0" fontId="8" fillId="9" borderId="0" xfId="0" applyFont="1" applyFill="1" applyBorder="1" applyAlignment="1">
      <alignment vertical="top" wrapText="1"/>
    </xf>
    <xf numFmtId="0" fontId="7" fillId="9" borderId="0" xfId="0" applyFont="1" applyFill="1" applyBorder="1" applyAlignment="1">
      <alignment horizontal="center" vertical="center" wrapText="1" readingOrder="1"/>
    </xf>
    <xf numFmtId="0" fontId="8" fillId="9" borderId="0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1" fillId="0" borderId="0" xfId="1" applyAlignment="1">
      <alignment horizontal="left" vertical="center"/>
    </xf>
    <xf numFmtId="2" fontId="13" fillId="0" borderId="0" xfId="2" applyNumberFormat="1" applyFont="1" applyFill="1" applyAlignment="1">
      <alignment horizontal="center" vertical="center"/>
    </xf>
    <xf numFmtId="165" fontId="28" fillId="0" borderId="0" xfId="2" applyNumberFormat="1" applyFont="1" applyFill="1" applyAlignment="1">
      <alignment horizontal="center" vertical="center"/>
    </xf>
    <xf numFmtId="0" fontId="29" fillId="6" borderId="19" xfId="0" applyFont="1" applyFill="1" applyBorder="1" applyAlignment="1">
      <alignment horizontal="centerContinuous" vertical="center" wrapText="1"/>
    </xf>
    <xf numFmtId="0" fontId="0" fillId="9" borderId="0" xfId="0" applyFont="1" applyFill="1" applyAlignment="1">
      <alignment horizontal="center" vertical="center"/>
    </xf>
    <xf numFmtId="0" fontId="0" fillId="9" borderId="0" xfId="0" applyFont="1" applyFill="1" applyAlignment="1">
      <alignment vertical="center"/>
    </xf>
    <xf numFmtId="0" fontId="30" fillId="9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3" fontId="0" fillId="10" borderId="0" xfId="0" applyNumberFormat="1" applyFont="1" applyFill="1" applyAlignment="1">
      <alignment horizontal="right" vertical="center"/>
    </xf>
    <xf numFmtId="0" fontId="15" fillId="0" borderId="0" xfId="0" applyFont="1" applyFill="1" applyAlignment="1" applyProtection="1">
      <alignment horizontal="left" vertical="center"/>
    </xf>
    <xf numFmtId="0" fontId="15" fillId="0" borderId="0" xfId="0" applyFont="1" applyFill="1" applyAlignment="1" applyProtection="1">
      <alignment horizontal="right" vertical="center"/>
    </xf>
    <xf numFmtId="3" fontId="15" fillId="0" borderId="0" xfId="0" applyNumberFormat="1" applyFont="1" applyFill="1" applyAlignment="1" applyProtection="1">
      <alignment horizontal="center" vertical="center"/>
    </xf>
    <xf numFmtId="3" fontId="0" fillId="0" borderId="0" xfId="0" applyNumberFormat="1" applyFont="1" applyAlignment="1">
      <alignment horizontal="center" vertical="center"/>
    </xf>
    <xf numFmtId="3" fontId="15" fillId="0" borderId="0" xfId="0" applyNumberFormat="1" applyFont="1" applyFill="1" applyAlignment="1" applyProtection="1">
      <alignment horizontal="right" vertical="center"/>
    </xf>
    <xf numFmtId="0" fontId="1" fillId="0" borderId="0" xfId="1" applyAlignment="1">
      <alignment horizontal="center" vertical="center"/>
    </xf>
    <xf numFmtId="165" fontId="31" fillId="0" borderId="0" xfId="2" applyNumberFormat="1" applyFont="1" applyFill="1" applyAlignment="1">
      <alignment horizontal="center" vertical="center"/>
    </xf>
    <xf numFmtId="0" fontId="1" fillId="0" borderId="0" xfId="1"/>
    <xf numFmtId="0" fontId="32" fillId="0" borderId="0" xfId="0" applyFont="1"/>
    <xf numFmtId="0" fontId="3" fillId="9" borderId="0" xfId="0" applyFont="1" applyFill="1" applyAlignment="1">
      <alignment vertical="center"/>
    </xf>
    <xf numFmtId="0" fontId="33" fillId="9" borderId="0" xfId="0" applyFont="1" applyFill="1" applyAlignment="1">
      <alignment vertical="center"/>
    </xf>
    <xf numFmtId="0" fontId="36" fillId="0" borderId="0" xfId="0" applyFont="1" applyAlignment="1">
      <alignment vertical="center"/>
    </xf>
    <xf numFmtId="14" fontId="36" fillId="0" borderId="0" xfId="0" applyNumberFormat="1" applyFont="1" applyAlignment="1">
      <alignment vertical="center"/>
    </xf>
    <xf numFmtId="0" fontId="43" fillId="0" borderId="0" xfId="0" applyFont="1" applyAlignment="1">
      <alignment vertical="center"/>
    </xf>
    <xf numFmtId="0" fontId="41" fillId="0" borderId="0" xfId="0" applyFont="1" applyAlignment="1">
      <alignment vertical="center"/>
    </xf>
    <xf numFmtId="0" fontId="44" fillId="0" borderId="0" xfId="1" applyFont="1" applyAlignment="1">
      <alignment vertical="center"/>
    </xf>
    <xf numFmtId="0" fontId="35" fillId="0" borderId="0" xfId="0" applyFont="1" applyAlignment="1">
      <alignment vertical="center"/>
    </xf>
    <xf numFmtId="0" fontId="42" fillId="0" borderId="0" xfId="0" applyFont="1" applyBorder="1" applyAlignment="1">
      <alignment horizontal="center" vertical="center" wrapText="1" readingOrder="1"/>
    </xf>
    <xf numFmtId="0" fontId="43" fillId="0" borderId="0" xfId="0" applyFont="1" applyAlignment="1">
      <alignment horizontal="center" vertical="top"/>
    </xf>
    <xf numFmtId="0" fontId="43" fillId="0" borderId="0" xfId="0" quotePrefix="1" applyFont="1" applyAlignment="1">
      <alignment vertical="center"/>
    </xf>
    <xf numFmtId="3" fontId="43" fillId="0" borderId="0" xfId="0" applyNumberFormat="1" applyFont="1" applyAlignment="1">
      <alignment horizontal="center" vertical="top"/>
    </xf>
    <xf numFmtId="0" fontId="42" fillId="0" borderId="21" xfId="0" applyFont="1" applyBorder="1" applyAlignment="1">
      <alignment horizontal="center" vertical="center" wrapText="1" readingOrder="1"/>
    </xf>
    <xf numFmtId="0" fontId="37" fillId="5" borderId="24" xfId="0" applyFont="1" applyFill="1" applyBorder="1" applyAlignment="1">
      <alignment horizontal="center" vertical="center" wrapText="1" readingOrder="1"/>
    </xf>
    <xf numFmtId="0" fontId="37" fillId="2" borderId="24" xfId="0" applyFont="1" applyFill="1" applyBorder="1" applyAlignment="1">
      <alignment horizontal="center" vertical="center" wrapText="1" readingOrder="1"/>
    </xf>
    <xf numFmtId="0" fontId="36" fillId="0" borderId="0" xfId="0" applyFont="1" applyBorder="1" applyAlignment="1">
      <alignment vertical="center"/>
    </xf>
    <xf numFmtId="0" fontId="42" fillId="0" borderId="24" xfId="0" applyFont="1" applyBorder="1" applyAlignment="1">
      <alignment horizontal="center" vertical="center" wrapText="1" readingOrder="1"/>
    </xf>
    <xf numFmtId="0" fontId="38" fillId="2" borderId="24" xfId="0" applyFont="1" applyFill="1" applyBorder="1" applyAlignment="1">
      <alignment vertical="center" wrapText="1"/>
    </xf>
    <xf numFmtId="0" fontId="38" fillId="2" borderId="22" xfId="0" applyFont="1" applyFill="1" applyBorder="1" applyAlignment="1">
      <alignment horizontal="center" vertical="center" wrapText="1"/>
    </xf>
    <xf numFmtId="0" fontId="38" fillId="2" borderId="25" xfId="0" applyFont="1" applyFill="1" applyBorder="1" applyAlignment="1">
      <alignment vertical="center" wrapText="1"/>
    </xf>
    <xf numFmtId="0" fontId="38" fillId="4" borderId="25" xfId="0" applyFont="1" applyFill="1" applyBorder="1" applyAlignment="1">
      <alignment horizontal="center" vertical="center" wrapText="1"/>
    </xf>
    <xf numFmtId="0" fontId="38" fillId="3" borderId="25" xfId="0" applyFont="1" applyFill="1" applyBorder="1" applyAlignment="1">
      <alignment horizontal="center" vertical="center" wrapText="1"/>
    </xf>
    <xf numFmtId="0" fontId="39" fillId="3" borderId="25" xfId="0" applyFont="1" applyFill="1" applyBorder="1" applyAlignment="1">
      <alignment horizontal="center" vertical="center" wrapText="1"/>
    </xf>
    <xf numFmtId="0" fontId="38" fillId="2" borderId="23" xfId="0" applyFont="1" applyFill="1" applyBorder="1" applyAlignment="1">
      <alignment horizontal="center" vertical="center" wrapText="1"/>
    </xf>
    <xf numFmtId="0" fontId="38" fillId="2" borderId="25" xfId="0" applyFont="1" applyFill="1" applyBorder="1" applyAlignment="1">
      <alignment horizontal="center" vertical="center" wrapText="1"/>
    </xf>
    <xf numFmtId="0" fontId="40" fillId="2" borderId="25" xfId="1" applyFont="1" applyFill="1" applyBorder="1" applyAlignment="1">
      <alignment horizontal="center" vertical="center" wrapText="1"/>
    </xf>
    <xf numFmtId="0" fontId="38" fillId="5" borderId="24" xfId="0" applyFont="1" applyFill="1" applyBorder="1" applyAlignment="1">
      <alignment vertical="center" wrapText="1"/>
    </xf>
    <xf numFmtId="0" fontId="38" fillId="5" borderId="25" xfId="0" applyFont="1" applyFill="1" applyBorder="1" applyAlignment="1">
      <alignment vertical="center" wrapText="1"/>
    </xf>
    <xf numFmtId="0" fontId="38" fillId="5" borderId="25" xfId="0" applyFont="1" applyFill="1" applyBorder="1" applyAlignment="1">
      <alignment horizontal="center" vertical="center" wrapText="1"/>
    </xf>
    <xf numFmtId="0" fontId="38" fillId="2" borderId="24" xfId="0" applyFont="1" applyFill="1" applyBorder="1" applyAlignment="1">
      <alignment horizontal="center" vertical="center" wrapText="1"/>
    </xf>
    <xf numFmtId="0" fontId="36" fillId="0" borderId="28" xfId="0" applyFont="1" applyBorder="1" applyAlignment="1">
      <alignment vertical="center"/>
    </xf>
    <xf numFmtId="0" fontId="38" fillId="0" borderId="29" xfId="0" applyFont="1" applyBorder="1" applyAlignment="1">
      <alignment horizontal="left" vertical="center" wrapText="1" indent="1"/>
    </xf>
    <xf numFmtId="0" fontId="42" fillId="0" borderId="24" xfId="0" applyFont="1" applyBorder="1" applyAlignment="1">
      <alignment horizontal="center" vertical="center" wrapText="1" readingOrder="1"/>
    </xf>
    <xf numFmtId="0" fontId="42" fillId="0" borderId="25" xfId="0" applyFont="1" applyBorder="1" applyAlignment="1">
      <alignment horizontal="center" vertical="center" wrapText="1" readingOrder="1"/>
    </xf>
    <xf numFmtId="0" fontId="37" fillId="3" borderId="11" xfId="0" applyFont="1" applyFill="1" applyBorder="1" applyAlignment="1">
      <alignment horizontal="center" vertical="center" wrapText="1" readingOrder="1"/>
    </xf>
    <xf numFmtId="0" fontId="37" fillId="3" borderId="13" xfId="0" applyFont="1" applyFill="1" applyBorder="1" applyAlignment="1">
      <alignment horizontal="center" vertical="center" wrapText="1" readingOrder="1"/>
    </xf>
    <xf numFmtId="0" fontId="37" fillId="3" borderId="14" xfId="0" applyFont="1" applyFill="1" applyBorder="1" applyAlignment="1">
      <alignment horizontal="center" vertical="center" wrapText="1" readingOrder="1"/>
    </xf>
    <xf numFmtId="0" fontId="38" fillId="3" borderId="12" xfId="0" applyFont="1" applyFill="1" applyBorder="1" applyAlignment="1">
      <alignment horizontal="center" vertical="top" wrapText="1"/>
    </xf>
    <xf numFmtId="0" fontId="38" fillId="3" borderId="15" xfId="0" applyFont="1" applyFill="1" applyBorder="1" applyAlignment="1">
      <alignment horizontal="center" vertical="top" wrapText="1"/>
    </xf>
    <xf numFmtId="0" fontId="38" fillId="3" borderId="16" xfId="0" applyFont="1" applyFill="1" applyBorder="1" applyAlignment="1">
      <alignment horizontal="center" vertical="top" wrapText="1"/>
    </xf>
    <xf numFmtId="0" fontId="41" fillId="3" borderId="11" xfId="0" applyFont="1" applyFill="1" applyBorder="1" applyAlignment="1">
      <alignment horizontal="center" vertical="center" wrapText="1" readingOrder="1"/>
    </xf>
    <xf numFmtId="0" fontId="41" fillId="3" borderId="14" xfId="0" applyFont="1" applyFill="1" applyBorder="1" applyAlignment="1">
      <alignment horizontal="center" vertical="center" wrapText="1" readingOrder="1"/>
    </xf>
    <xf numFmtId="0" fontId="41" fillId="4" borderId="11" xfId="0" applyFont="1" applyFill="1" applyBorder="1" applyAlignment="1">
      <alignment horizontal="center" vertical="center" wrapText="1" readingOrder="1"/>
    </xf>
    <xf numFmtId="0" fontId="38" fillId="4" borderId="12" xfId="0" applyFont="1" applyFill="1" applyBorder="1" applyAlignment="1">
      <alignment horizontal="center" vertical="top" wrapText="1"/>
    </xf>
    <xf numFmtId="0" fontId="37" fillId="2" borderId="11" xfId="0" applyFont="1" applyFill="1" applyBorder="1" applyAlignment="1">
      <alignment horizontal="center" vertical="center" wrapText="1" readingOrder="1"/>
    </xf>
    <xf numFmtId="0" fontId="38" fillId="2" borderId="12" xfId="0" applyFont="1" applyFill="1" applyBorder="1" applyAlignment="1">
      <alignment horizontal="center" vertical="top" wrapText="1"/>
    </xf>
    <xf numFmtId="0" fontId="37" fillId="2" borderId="13" xfId="0" applyFont="1" applyFill="1" applyBorder="1" applyAlignment="1">
      <alignment horizontal="center" vertical="center" wrapText="1" readingOrder="1"/>
    </xf>
    <xf numFmtId="0" fontId="38" fillId="2" borderId="15" xfId="0" applyFont="1" applyFill="1" applyBorder="1" applyAlignment="1">
      <alignment horizontal="center" vertical="top" wrapText="1"/>
    </xf>
    <xf numFmtId="0" fontId="42" fillId="0" borderId="1" xfId="0" applyFont="1" applyBorder="1" applyAlignment="1">
      <alignment horizontal="center" vertical="center" wrapText="1" readingOrder="1"/>
    </xf>
    <xf numFmtId="0" fontId="42" fillId="0" borderId="9" xfId="0" applyFont="1" applyBorder="1" applyAlignment="1">
      <alignment horizontal="center" vertical="center" wrapText="1" readingOrder="1"/>
    </xf>
    <xf numFmtId="0" fontId="42" fillId="0" borderId="10" xfId="0" applyFont="1" applyBorder="1" applyAlignment="1">
      <alignment horizontal="center" vertical="center" wrapText="1" readingOrder="1"/>
    </xf>
    <xf numFmtId="0" fontId="41" fillId="4" borderId="2" xfId="0" applyFont="1" applyFill="1" applyBorder="1" applyAlignment="1">
      <alignment horizontal="center" vertical="center" wrapText="1" readingOrder="1"/>
    </xf>
    <xf numFmtId="0" fontId="38" fillId="4" borderId="30" xfId="0" applyFont="1" applyFill="1" applyBorder="1" applyAlignment="1">
      <alignment horizontal="center" vertical="top" wrapText="1"/>
    </xf>
    <xf numFmtId="0" fontId="38" fillId="3" borderId="31" xfId="0" applyFont="1" applyFill="1" applyBorder="1" applyAlignment="1">
      <alignment horizontal="center" vertical="top" wrapText="1"/>
    </xf>
    <xf numFmtId="0" fontId="38" fillId="3" borderId="32" xfId="0" applyFont="1" applyFill="1" applyBorder="1" applyAlignment="1">
      <alignment horizontal="center" vertical="top" wrapText="1"/>
    </xf>
    <xf numFmtId="0" fontId="38" fillId="3" borderId="33" xfId="0" applyFont="1" applyFill="1" applyBorder="1" applyAlignment="1">
      <alignment horizontal="center" vertical="top" wrapText="1"/>
    </xf>
    <xf numFmtId="0" fontId="41" fillId="3" borderId="34" xfId="0" applyFont="1" applyFill="1" applyBorder="1" applyAlignment="1">
      <alignment horizontal="center" vertical="center" wrapText="1" readingOrder="1"/>
    </xf>
    <xf numFmtId="0" fontId="38" fillId="3" borderId="4" xfId="0" applyFont="1" applyFill="1" applyBorder="1" applyAlignment="1">
      <alignment horizontal="center" vertical="top" wrapText="1"/>
    </xf>
    <xf numFmtId="0" fontId="38" fillId="2" borderId="35" xfId="0" applyFont="1" applyFill="1" applyBorder="1" applyAlignment="1">
      <alignment horizontal="center" vertical="top" wrapText="1"/>
    </xf>
    <xf numFmtId="0" fontId="38" fillId="2" borderId="36" xfId="0" applyFont="1" applyFill="1" applyBorder="1" applyAlignment="1">
      <alignment horizontal="center" vertical="top" wrapText="1"/>
    </xf>
    <xf numFmtId="0" fontId="41" fillId="3" borderId="37" xfId="0" applyFont="1" applyFill="1" applyBorder="1" applyAlignment="1">
      <alignment horizontal="center" vertical="center" wrapText="1" readingOrder="1"/>
    </xf>
    <xf numFmtId="0" fontId="38" fillId="3" borderId="5" xfId="0" applyFont="1" applyFill="1" applyBorder="1" applyAlignment="1">
      <alignment horizontal="center" vertical="top" wrapText="1"/>
    </xf>
    <xf numFmtId="0" fontId="38" fillId="3" borderId="36" xfId="0" applyFont="1" applyFill="1" applyBorder="1" applyAlignment="1">
      <alignment horizontal="center" vertical="top" wrapText="1"/>
    </xf>
    <xf numFmtId="0" fontId="41" fillId="3" borderId="38" xfId="0" applyFont="1" applyFill="1" applyBorder="1" applyAlignment="1">
      <alignment horizontal="center" vertical="center" wrapText="1" readingOrder="1"/>
    </xf>
    <xf numFmtId="0" fontId="41" fillId="3" borderId="24" xfId="0" applyFont="1" applyFill="1" applyBorder="1" applyAlignment="1">
      <alignment horizontal="center" vertical="center" wrapText="1" readingOrder="1"/>
    </xf>
    <xf numFmtId="0" fontId="41" fillId="4" borderId="24" xfId="0" applyFont="1" applyFill="1" applyBorder="1" applyAlignment="1">
      <alignment horizontal="center" vertical="center" wrapText="1" readingOrder="1"/>
    </xf>
    <xf numFmtId="0" fontId="42" fillId="0" borderId="22" xfId="0" applyFont="1" applyBorder="1" applyAlignment="1">
      <alignment horizontal="center" vertical="center" wrapText="1" readingOrder="1"/>
    </xf>
    <xf numFmtId="0" fontId="42" fillId="0" borderId="23" xfId="0" applyFont="1" applyBorder="1" applyAlignment="1">
      <alignment horizontal="center" vertical="center" wrapText="1" readingOrder="1"/>
    </xf>
    <xf numFmtId="0" fontId="45" fillId="0" borderId="0" xfId="0" applyFont="1" applyFill="1" applyAlignment="1" applyProtection="1">
      <alignment horizontal="center" vertical="top"/>
      <protection locked="0"/>
    </xf>
    <xf numFmtId="0" fontId="36" fillId="0" borderId="0" xfId="0" applyFont="1" applyAlignment="1">
      <alignment horizontal="center" vertical="center"/>
    </xf>
    <xf numFmtId="0" fontId="42" fillId="0" borderId="24" xfId="0" applyFont="1" applyBorder="1" applyAlignment="1">
      <alignment horizontal="center" vertical="center" wrapText="1" readingOrder="1"/>
    </xf>
    <xf numFmtId="0" fontId="42" fillId="0" borderId="25" xfId="0" applyFont="1" applyBorder="1" applyAlignment="1">
      <alignment horizontal="center" vertical="center" wrapText="1" readingOrder="1"/>
    </xf>
    <xf numFmtId="0" fontId="42" fillId="0" borderId="27" xfId="0" applyFont="1" applyBorder="1" applyAlignment="1">
      <alignment horizontal="center" vertical="center" wrapText="1" readingOrder="1"/>
    </xf>
    <xf numFmtId="0" fontId="42" fillId="0" borderId="21" xfId="0" applyFont="1" applyBorder="1" applyAlignment="1">
      <alignment horizontal="center" vertical="center" wrapText="1" readingOrder="1"/>
    </xf>
    <xf numFmtId="0" fontId="38" fillId="0" borderId="21" xfId="0" applyFont="1" applyBorder="1" applyAlignment="1">
      <alignment horizontal="left" vertical="center" wrapText="1" indent="1"/>
    </xf>
    <xf numFmtId="0" fontId="42" fillId="0" borderId="26" xfId="0" applyFont="1" applyBorder="1" applyAlignment="1">
      <alignment horizontal="center" vertical="center" wrapText="1" readingOrder="1"/>
    </xf>
    <xf numFmtId="0" fontId="9" fillId="9" borderId="0" xfId="0" applyFont="1" applyFill="1" applyBorder="1" applyAlignment="1">
      <alignment horizontal="center" vertical="center" wrapText="1" readingOrder="1"/>
    </xf>
    <xf numFmtId="0" fontId="7" fillId="0" borderId="11" xfId="0" applyFont="1" applyBorder="1" applyAlignment="1">
      <alignment horizontal="left" vertical="center" wrapText="1" indent="1" readingOrder="1"/>
    </xf>
    <xf numFmtId="0" fontId="7" fillId="0" borderId="12" xfId="0" applyFont="1" applyBorder="1" applyAlignment="1">
      <alignment horizontal="left" vertical="center" wrapText="1" indent="1" readingOrder="1"/>
    </xf>
    <xf numFmtId="0" fontId="7" fillId="0" borderId="11" xfId="0" applyFont="1" applyBorder="1" applyAlignment="1">
      <alignment horizontal="left" vertical="center" wrapText="1" readingOrder="1"/>
    </xf>
    <xf numFmtId="0" fontId="7" fillId="0" borderId="12" xfId="0" applyFont="1" applyBorder="1" applyAlignment="1">
      <alignment horizontal="left" vertical="center" wrapText="1" readingOrder="1"/>
    </xf>
    <xf numFmtId="0" fontId="7" fillId="9" borderId="0" xfId="0" applyFont="1" applyFill="1" applyBorder="1" applyAlignment="1">
      <alignment horizontal="left" vertical="center" wrapText="1" indent="1" readingOrder="1"/>
    </xf>
    <xf numFmtId="0" fontId="7" fillId="9" borderId="0" xfId="0" applyFont="1" applyFill="1" applyBorder="1" applyAlignment="1">
      <alignment horizontal="left" vertical="center" wrapText="1" readingOrder="1"/>
    </xf>
    <xf numFmtId="0" fontId="8" fillId="0" borderId="0" xfId="0" applyFont="1" applyBorder="1" applyAlignment="1">
      <alignment horizontal="left" vertical="center" wrapText="1" indent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3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7" fillId="0" borderId="6" xfId="0" applyFont="1" applyBorder="1" applyAlignment="1">
      <alignment horizontal="center" vertical="center" wrapText="1" readingOrder="1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</cellXfs>
  <cellStyles count="4">
    <cellStyle name="Comma" xfId="3" builtinId="3"/>
    <cellStyle name="Excel Built-in Normal" xfId="2" xr:uid="{00000000-0005-0000-0000-000001000000}"/>
    <cellStyle name="Hyperlink" xfId="1" builtinId="8"/>
    <cellStyle name="Normal" xfId="0" builtinId="0"/>
  </cellStyles>
  <dxfs count="0"/>
  <tableStyles count="0" defaultTableStyle="TableStyleMedium2" defaultPivotStyle="PivotStyleMedium9"/>
  <colors>
    <mruColors>
      <color rgb="FF33CC33"/>
      <color rgb="FF66FF99"/>
      <color rgb="FF0099FF"/>
      <color rgb="FF99FF99"/>
      <color rgb="FFFFFF29"/>
      <color rgb="FFFFCC00"/>
      <color rgb="FF69FF69"/>
      <color rgb="FF66FF66"/>
      <color rgb="FF66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539750</xdr:colOff>
      <xdr:row>0</xdr:row>
      <xdr:rowOff>200025</xdr:rowOff>
    </xdr:from>
    <xdr:to>
      <xdr:col>13</xdr:col>
      <xdr:colOff>371382</xdr:colOff>
      <xdr:row>1</xdr:row>
      <xdr:rowOff>101601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196"/>
        <a:stretch/>
      </xdr:blipFill>
      <xdr:spPr>
        <a:xfrm>
          <a:off x="7664450" y="200025"/>
          <a:ext cx="1184182" cy="444501"/>
        </a:xfrm>
        <a:prstGeom prst="rect">
          <a:avLst/>
        </a:prstGeom>
      </xdr:spPr>
    </xdr:pic>
    <xdr:clientData/>
  </xdr:twoCellAnchor>
  <xdr:twoCellAnchor>
    <xdr:from>
      <xdr:col>1</xdr:col>
      <xdr:colOff>29332</xdr:colOff>
      <xdr:row>23</xdr:row>
      <xdr:rowOff>119967</xdr:rowOff>
    </xdr:from>
    <xdr:to>
      <xdr:col>1</xdr:col>
      <xdr:colOff>340546</xdr:colOff>
      <xdr:row>24</xdr:row>
      <xdr:rowOff>145060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 bwMode="auto">
        <a:xfrm>
          <a:off x="191884" y="6120147"/>
          <a:ext cx="311214" cy="301717"/>
        </a:xfrm>
        <a:prstGeom prst="rect">
          <a:avLst/>
        </a:prstGeom>
        <a:solidFill>
          <a:srgbClr val="FF99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Not possible</a:t>
          </a:r>
        </a:p>
      </xdr:txBody>
    </xdr:sp>
    <xdr:clientData/>
  </xdr:twoCellAnchor>
  <xdr:twoCellAnchor>
    <xdr:from>
      <xdr:col>2</xdr:col>
      <xdr:colOff>673504</xdr:colOff>
      <xdr:row>23</xdr:row>
      <xdr:rowOff>104775</xdr:rowOff>
    </xdr:from>
    <xdr:to>
      <xdr:col>3</xdr:col>
      <xdr:colOff>311150</xdr:colOff>
      <xdr:row>24</xdr:row>
      <xdr:rowOff>136218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 bwMode="auto">
        <a:xfrm>
          <a:off x="1511704" y="6115050"/>
          <a:ext cx="313921" cy="307668"/>
        </a:xfrm>
        <a:prstGeom prst="rect">
          <a:avLst/>
        </a:prstGeom>
        <a:solidFill>
          <a:srgbClr val="FFCC66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Possible with 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custom optics design</a:t>
          </a:r>
        </a:p>
      </xdr:txBody>
    </xdr:sp>
    <xdr:clientData/>
  </xdr:twoCellAnchor>
  <xdr:twoCellAnchor>
    <xdr:from>
      <xdr:col>8</xdr:col>
      <xdr:colOff>258460</xdr:colOff>
      <xdr:row>23</xdr:row>
      <xdr:rowOff>123825</xdr:rowOff>
    </xdr:from>
    <xdr:to>
      <xdr:col>8</xdr:col>
      <xdr:colOff>553029</xdr:colOff>
      <xdr:row>24</xdr:row>
      <xdr:rowOff>155268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 bwMode="auto">
        <a:xfrm>
          <a:off x="5154310" y="6134100"/>
          <a:ext cx="294569" cy="307668"/>
        </a:xfrm>
        <a:prstGeom prst="rect">
          <a:avLst/>
        </a:prstGeom>
        <a:solidFill>
          <a:srgbClr val="FF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Vignetting with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off-the-shelf</a:t>
          </a:r>
          <a:r>
            <a:rPr kumimoji="0" lang="en-US" sz="1200" b="1" i="0" u="none" strike="noStrike" cap="none" normalizeH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lenses</a:t>
          </a:r>
          <a:endParaRPr kumimoji="0" lang="en-US" sz="1200" b="1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+mn-lt"/>
          </a:endParaRPr>
        </a:p>
      </xdr:txBody>
    </xdr:sp>
    <xdr:clientData/>
  </xdr:twoCellAnchor>
  <xdr:twoCellAnchor>
    <xdr:from>
      <xdr:col>11</xdr:col>
      <xdr:colOff>178505</xdr:colOff>
      <xdr:row>23</xdr:row>
      <xdr:rowOff>114300</xdr:rowOff>
    </xdr:from>
    <xdr:to>
      <xdr:col>11</xdr:col>
      <xdr:colOff>476250</xdr:colOff>
      <xdr:row>24</xdr:row>
      <xdr:rowOff>142568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 bwMode="auto">
        <a:xfrm>
          <a:off x="7103180" y="6124575"/>
          <a:ext cx="297745" cy="304493"/>
        </a:xfrm>
        <a:prstGeom prst="rect">
          <a:avLst/>
        </a:prstGeom>
        <a:solidFill>
          <a:srgbClr val="99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</a:t>
          </a: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Possible with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off-the-shelf</a:t>
          </a:r>
          <a:r>
            <a:rPr kumimoji="0" lang="en-US" sz="1200" b="1" i="0" u="none" strike="noStrike" cap="none" normalizeH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lenses</a:t>
          </a:r>
          <a:endParaRPr kumimoji="0" lang="en-US" sz="1200" b="1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+mn-lt"/>
          </a:endParaRPr>
        </a:p>
      </xdr:txBody>
    </xdr:sp>
    <xdr:clientData/>
  </xdr:twoCellAnchor>
  <xdr:twoCellAnchor editAs="oneCell">
    <xdr:from>
      <xdr:col>14</xdr:col>
      <xdr:colOff>314325</xdr:colOff>
      <xdr:row>7</xdr:row>
      <xdr:rowOff>76199</xdr:rowOff>
    </xdr:from>
    <xdr:to>
      <xdr:col>27</xdr:col>
      <xdr:colOff>28575</xdr:colOff>
      <xdr:row>22</xdr:row>
      <xdr:rowOff>5477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448800" y="2066924"/>
          <a:ext cx="8007350" cy="3773145"/>
        </a:xfrm>
        <a:prstGeom prst="rect">
          <a:avLst/>
        </a:prstGeom>
      </xdr:spPr>
    </xdr:pic>
    <xdr:clientData/>
  </xdr:twoCellAnchor>
  <xdr:twoCellAnchor>
    <xdr:from>
      <xdr:col>5</xdr:col>
      <xdr:colOff>621969</xdr:colOff>
      <xdr:row>23</xdr:row>
      <xdr:rowOff>101600</xdr:rowOff>
    </xdr:from>
    <xdr:to>
      <xdr:col>6</xdr:col>
      <xdr:colOff>245112</xdr:colOff>
      <xdr:row>24</xdr:row>
      <xdr:rowOff>136218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71F5E80A-9A6E-4698-B088-DBD10A758A0A}"/>
            </a:ext>
          </a:extLst>
        </xdr:cNvPr>
        <xdr:cNvSpPr/>
      </xdr:nvSpPr>
      <xdr:spPr bwMode="auto">
        <a:xfrm>
          <a:off x="3488994" y="6111875"/>
          <a:ext cx="299418" cy="310843"/>
        </a:xfrm>
        <a:prstGeom prst="rect">
          <a:avLst/>
        </a:prstGeom>
        <a:solidFill>
          <a:srgbClr val="99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Custom design</a:t>
          </a:r>
          <a:b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</a:br>
          <a:r>
            <a:rPr kumimoji="0" lang="en-US" sz="1200" b="1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available</a:t>
          </a:r>
        </a:p>
      </xdr:txBody>
    </xdr:sp>
    <xdr:clientData/>
  </xdr:twoCellAnchor>
  <xdr:twoCellAnchor>
    <xdr:from>
      <xdr:col>5</xdr:col>
      <xdr:colOff>643555</xdr:colOff>
      <xdr:row>23</xdr:row>
      <xdr:rowOff>150785</xdr:rowOff>
    </xdr:from>
    <xdr:to>
      <xdr:col>6</xdr:col>
      <xdr:colOff>272080</xdr:colOff>
      <xdr:row>24</xdr:row>
      <xdr:rowOff>168370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EAB7533-9EEE-402A-A0B1-8957CEAEF143}"/>
            </a:ext>
          </a:extLst>
        </xdr:cNvPr>
        <xdr:cNvSpPr txBox="1"/>
      </xdr:nvSpPr>
      <xdr:spPr>
        <a:xfrm>
          <a:off x="3509610" y="6150965"/>
          <a:ext cx="304401" cy="2942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/>
            <a:t>*</a:t>
          </a:r>
        </a:p>
      </xdr:txBody>
    </xdr:sp>
    <xdr:clientData/>
  </xdr:twoCellAnchor>
  <xdr:twoCellAnchor>
    <xdr:from>
      <xdr:col>9</xdr:col>
      <xdr:colOff>292587</xdr:colOff>
      <xdr:row>9</xdr:row>
      <xdr:rowOff>218705</xdr:rowOff>
    </xdr:from>
    <xdr:to>
      <xdr:col>11</xdr:col>
      <xdr:colOff>366346</xdr:colOff>
      <xdr:row>10</xdr:row>
      <xdr:rowOff>234044</xdr:rowOff>
    </xdr:to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B3913281-FDB9-4B8F-9AD8-E9A384868B41}"/>
            </a:ext>
          </a:extLst>
        </xdr:cNvPr>
        <xdr:cNvSpPr txBox="1"/>
      </xdr:nvSpPr>
      <xdr:spPr>
        <a:xfrm>
          <a:off x="5539501" y="2667991"/>
          <a:ext cx="1347388" cy="265710"/>
        </a:xfrm>
        <a:prstGeom prst="rect">
          <a:avLst/>
        </a:prstGeom>
        <a:solidFill>
          <a:srgbClr val="99FF99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ctr">
            <a:lnSpc>
              <a:spcPct val="80000"/>
            </a:lnSpc>
          </a:pPr>
          <a:r>
            <a:rPr lang="en-US" sz="1050" b="1"/>
            <a:t>Front- or back-lens configuration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600075</xdr:colOff>
      <xdr:row>0</xdr:row>
      <xdr:rowOff>47625</xdr:rowOff>
    </xdr:from>
    <xdr:to>
      <xdr:col>13</xdr:col>
      <xdr:colOff>495383</xdr:colOff>
      <xdr:row>0</xdr:row>
      <xdr:rowOff>485776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5196"/>
        <a:stretch/>
      </xdr:blipFill>
      <xdr:spPr>
        <a:xfrm>
          <a:off x="7219950" y="47625"/>
          <a:ext cx="1122269" cy="438151"/>
        </a:xfrm>
        <a:prstGeom prst="rect">
          <a:avLst/>
        </a:prstGeom>
      </xdr:spPr>
    </xdr:pic>
    <xdr:clientData/>
  </xdr:twoCellAnchor>
  <xdr:twoCellAnchor>
    <xdr:from>
      <xdr:col>0</xdr:col>
      <xdr:colOff>142875</xdr:colOff>
      <xdr:row>19</xdr:row>
      <xdr:rowOff>114300</xdr:rowOff>
    </xdr:from>
    <xdr:to>
      <xdr:col>1</xdr:col>
      <xdr:colOff>249831</xdr:colOff>
      <xdr:row>20</xdr:row>
      <xdr:rowOff>101600</xdr:rowOff>
    </xdr:to>
    <xdr:sp macro="" textlink="">
      <xdr:nvSpPr>
        <xdr:cNvPr id="39" name="Rectangle 38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/>
      </xdr:nvSpPr>
      <xdr:spPr bwMode="auto">
        <a:xfrm>
          <a:off x="142875" y="5419725"/>
          <a:ext cx="259356" cy="263525"/>
        </a:xfrm>
        <a:prstGeom prst="rect">
          <a:avLst/>
        </a:prstGeom>
        <a:solidFill>
          <a:srgbClr val="FF99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Not possible</a:t>
          </a:r>
        </a:p>
      </xdr:txBody>
    </xdr:sp>
    <xdr:clientData/>
  </xdr:twoCellAnchor>
  <xdr:twoCellAnchor>
    <xdr:from>
      <xdr:col>2</xdr:col>
      <xdr:colOff>567997</xdr:colOff>
      <xdr:row>19</xdr:row>
      <xdr:rowOff>114300</xdr:rowOff>
    </xdr:from>
    <xdr:to>
      <xdr:col>2</xdr:col>
      <xdr:colOff>827353</xdr:colOff>
      <xdr:row>20</xdr:row>
      <xdr:rowOff>101600</xdr:rowOff>
    </xdr:to>
    <xdr:sp macro="" textlink="">
      <xdr:nvSpPr>
        <xdr:cNvPr id="40" name="Rectangle 39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/>
      </xdr:nvSpPr>
      <xdr:spPr bwMode="auto">
        <a:xfrm>
          <a:off x="1415722" y="5419725"/>
          <a:ext cx="259356" cy="263525"/>
        </a:xfrm>
        <a:prstGeom prst="rect">
          <a:avLst/>
        </a:prstGeom>
        <a:solidFill>
          <a:srgbClr val="FFCC66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Possible with custom optics design</a:t>
          </a:r>
        </a:p>
      </xdr:txBody>
    </xdr:sp>
    <xdr:clientData/>
  </xdr:twoCellAnchor>
  <xdr:twoCellAnchor>
    <xdr:from>
      <xdr:col>6</xdr:col>
      <xdr:colOff>421119</xdr:colOff>
      <xdr:row>19</xdr:row>
      <xdr:rowOff>114300</xdr:rowOff>
    </xdr:from>
    <xdr:to>
      <xdr:col>7</xdr:col>
      <xdr:colOff>70875</xdr:colOff>
      <xdr:row>20</xdr:row>
      <xdr:rowOff>101600</xdr:rowOff>
    </xdr:to>
    <xdr:sp macro="" textlink="">
      <xdr:nvSpPr>
        <xdr:cNvPr id="41" name="Rectangle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 bwMode="auto">
        <a:xfrm>
          <a:off x="3992994" y="5419725"/>
          <a:ext cx="259356" cy="263525"/>
        </a:xfrm>
        <a:prstGeom prst="rect">
          <a:avLst/>
        </a:prstGeom>
        <a:solidFill>
          <a:srgbClr val="FF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Vignetting with off-the-shelf</a:t>
          </a:r>
          <a:r>
            <a:rPr kumimoji="0" lang="en-US" sz="1200" b="0" i="0" u="none" strike="noStrike" cap="none" normalizeH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lenses</a:t>
          </a:r>
          <a:endParaRPr kumimoji="0" lang="en-US" sz="12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+mn-lt"/>
          </a:endParaRPr>
        </a:p>
      </xdr:txBody>
    </xdr:sp>
    <xdr:clientData/>
  </xdr:twoCellAnchor>
  <xdr:twoCellAnchor>
    <xdr:from>
      <xdr:col>10</xdr:col>
      <xdr:colOff>606642</xdr:colOff>
      <xdr:row>19</xdr:row>
      <xdr:rowOff>114300</xdr:rowOff>
    </xdr:from>
    <xdr:to>
      <xdr:col>11</xdr:col>
      <xdr:colOff>256398</xdr:colOff>
      <xdr:row>20</xdr:row>
      <xdr:rowOff>101600</xdr:rowOff>
    </xdr:to>
    <xdr:sp macro="" textlink="">
      <xdr:nvSpPr>
        <xdr:cNvPr id="42" name="Rectangle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/>
      </xdr:nvSpPr>
      <xdr:spPr bwMode="auto">
        <a:xfrm>
          <a:off x="6616917" y="5419725"/>
          <a:ext cx="259356" cy="263525"/>
        </a:xfrm>
        <a:prstGeom prst="rect">
          <a:avLst/>
        </a:prstGeom>
        <a:solidFill>
          <a:srgbClr val="99FF99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="horz" wrap="none" lIns="46800" tIns="46800" rIns="46800" bIns="46800" numCol="1" rtlCol="0" anchor="ctr" anchorCtr="0" compatLnSpc="1">
          <a:prstTxWarp prst="textNoShape">
            <a:avLst/>
          </a:prstTxWarp>
        </a:bodyPr>
        <a:lstStyle>
          <a:defPPr>
            <a:defRPr lang="en-US"/>
          </a:defPPr>
          <a:lvl1pPr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1pPr>
          <a:lvl2pPr marL="4572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2pPr>
          <a:lvl3pPr marL="9144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3pPr>
          <a:lvl4pPr marL="13716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4pPr>
          <a:lvl5pPr marL="1828800" algn="l" rtl="0" eaLnBrk="0" fontAlgn="base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Font typeface="Verdana" pitchFamily="34" charset="0"/>
            <a:defRPr sz="2000" b="1" kern="1200">
              <a:solidFill>
                <a:srgbClr val="000000"/>
              </a:solidFill>
              <a:latin typeface="Verdana" pitchFamily="34" charset="0"/>
            </a:defRPr>
          </a:lvl5pPr>
          <a:lvl6pPr marL="22860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6pPr>
          <a:lvl7pPr marL="27432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7pPr>
          <a:lvl8pPr marL="32004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8pPr>
          <a:lvl9pPr marL="3657600" algn="l" defTabSz="914400" rtl="0" eaLnBrk="1" latinLnBrk="0" hangingPunct="1">
            <a:defRPr sz="2000" b="1" kern="1200">
              <a:solidFill>
                <a:srgbClr val="000000"/>
              </a:solidFill>
              <a:latin typeface="Verdana" pitchFamily="34" charset="0"/>
            </a:defRPr>
          </a:lvl9pPr>
        </a:lstStyle>
        <a:p>
          <a:pPr marL="269875" marR="0" algn="l" defTabSz="981075" rtl="0" eaLnBrk="0" fontAlgn="base" latinLnBrk="0" hangingPunct="0">
            <a:lnSpc>
              <a:spcPct val="90000"/>
            </a:lnSpc>
            <a:spcBef>
              <a:spcPct val="40000"/>
            </a:spcBef>
            <a:spcAft>
              <a:spcPct val="0"/>
            </a:spcAft>
            <a:buClr>
              <a:srgbClr val="000000"/>
            </a:buClr>
            <a:buSzTx/>
            <a:buFont typeface="Verdana" pitchFamily="34" charset="0"/>
            <a:buNone/>
            <a:tabLst/>
          </a:pPr>
          <a:r>
            <a:rPr kumimoji="0" lang="en-US" sz="1200" b="0" i="0" u="none" strike="noStrike" cap="none" normalizeH="0" baseline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Possible with OTS</a:t>
          </a:r>
          <a:r>
            <a:rPr kumimoji="0" lang="en-US" sz="1200" b="0" i="0" u="none" strike="noStrike" cap="none" normalizeH="0">
              <a:ln>
                <a:noFill/>
              </a:ln>
              <a:solidFill>
                <a:srgbClr val="000000"/>
              </a:solidFill>
              <a:effectLst/>
              <a:latin typeface="+mn-lt"/>
            </a:rPr>
            <a:t> lenses</a:t>
          </a:r>
          <a:endParaRPr kumimoji="0" lang="en-US" sz="1200" b="0" i="0" u="none" strike="noStrike" cap="none" normalizeH="0" baseline="0">
            <a:ln>
              <a:noFill/>
            </a:ln>
            <a:solidFill>
              <a:srgbClr val="000000"/>
            </a:solidFill>
            <a:effectLst/>
            <a:latin typeface="+mn-lt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yi.hung.OPTOTUNE\Desktop\Lens%20Selector\Optotune%20lens%20selector%20v2%20-%20Optart%20-%20Feedbac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Optotune lens DB"/>
      <sheetName val="Imaging lens DB"/>
      <sheetName val="Lists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6.xml"/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comments" Target="../comments17.xml"/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optotune.com/images/products/Optotune%2035mm%20imaging%20lens%20for%201inch%20sensors.pdf" TargetMode="External"/><Relationship Id="rId4" Type="http://schemas.openxmlformats.org/officeDocument/2006/relationships/comments" Target="../comments18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9.xml"/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0.xml"/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1.xml"/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2.xml"/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optotune.com/images/products/Optotune%2035mm%20imaging%20lens%20for%201inch%20sensors.pdf" TargetMode="External"/><Relationship Id="rId4" Type="http://schemas.openxmlformats.org/officeDocument/2006/relationships/comments" Target="../comments23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optotune.com/images/products/181213%20c4c_50mm_1p1inch%20%2B%20EL-16-40.pdf" TargetMode="External"/><Relationship Id="rId4" Type="http://schemas.openxmlformats.org/officeDocument/2006/relationships/comments" Target="../comments24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5.xml"/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6.xml"/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printerSettings" Target="../printerSettings/printerSettings29.bin"/><Relationship Id="rId1" Type="http://schemas.openxmlformats.org/officeDocument/2006/relationships/hyperlink" Target="https://www.optotune.com/images/products/Optotune%20ELM-25-2.8-18-C%20incl.%20Optotune%20EL-16-40.pdf" TargetMode="External"/><Relationship Id="rId4" Type="http://schemas.openxmlformats.org/officeDocument/2006/relationships/comments" Target="../comments2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printerSettings" Target="../printerSettings/printerSettings30.bin"/><Relationship Id="rId1" Type="http://schemas.openxmlformats.org/officeDocument/2006/relationships/hyperlink" Target="https://www.optotune.com/images/products/Optotune%2035mm%20imaging%20lens%20for%201inch%20sensors.pdf" TargetMode="External"/><Relationship Id="rId4" Type="http://schemas.openxmlformats.org/officeDocument/2006/relationships/comments" Target="../comments28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printerSettings" Target="../printerSettings/printerSettings31.bin"/><Relationship Id="rId1" Type="http://schemas.openxmlformats.org/officeDocument/2006/relationships/hyperlink" Target="https://www.optotune.com/images/products/181213%20c4c_50mm_1p1inch%20%2B%20EL-16-40.pdf" TargetMode="External"/><Relationship Id="rId4" Type="http://schemas.openxmlformats.org/officeDocument/2006/relationships/comments" Target="../comments29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comments" Target="../comments30.xml"/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1.xml"/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2.xml"/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printerSettings" Target="../printerSettings/printerSettings35.bin"/><Relationship Id="rId1" Type="http://schemas.openxmlformats.org/officeDocument/2006/relationships/hyperlink" Target="https://www.optotune.com/images/products/Optotune%20EL-16-40-TC-VIS-5D-M42%20&amp;%20SK%20Apo%20Componon%2060F4.pdf" TargetMode="External"/><Relationship Id="rId4" Type="http://schemas.openxmlformats.org/officeDocument/2006/relationships/comments" Target="../comments33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6.bin"/><Relationship Id="rId2" Type="http://schemas.openxmlformats.org/officeDocument/2006/relationships/hyperlink" Target="https://www.optotune.com/images/products/Optotune%20EL-16-40-TC-VIS-5D-M42%20&amp;%20SK%20Apo%20Componon%2060F4.pdf" TargetMode="External"/><Relationship Id="rId1" Type="http://schemas.openxmlformats.org/officeDocument/2006/relationships/hyperlink" Target="https://www.optotune.com/images/products/Optotune%20EL-16-40-TC-VIS-5D-M42%20with%20Apo-Rodagon%20D1x%2075mm.pdf" TargetMode="External"/><Relationship Id="rId5" Type="http://schemas.openxmlformats.org/officeDocument/2006/relationships/comments" Target="../comments34.xml"/><Relationship Id="rId4" Type="http://schemas.openxmlformats.org/officeDocument/2006/relationships/vmlDrawing" Target="../drawings/vmlDrawing34.v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5.xml"/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rmaelectronics.com/content/Kowa-Lenses/LM35JC5M2.pdf" TargetMode="External"/><Relationship Id="rId18" Type="http://schemas.openxmlformats.org/officeDocument/2006/relationships/hyperlink" Target="http://www.rmaelectronics.com/content/Tamron-Lens-PDF/M112FM12.pdf" TargetMode="External"/><Relationship Id="rId26" Type="http://schemas.openxmlformats.org/officeDocument/2006/relationships/hyperlink" Target="http://www.jencam.de/WebRoot/Store/Shops/JenCam/5976/0640/29A7/EB45/36DA/4DEB/AE87/1383/LMxxJMC3.pdf" TargetMode="External"/><Relationship Id="rId39" Type="http://schemas.openxmlformats.org/officeDocument/2006/relationships/hyperlink" Target="https://www.lensation.de/product/B3M6020S12/" TargetMode="External"/><Relationship Id="rId21" Type="http://schemas.openxmlformats.org/officeDocument/2006/relationships/hyperlink" Target="http://www.rmaelectronics.com/content/Tamron-Lens-PDF/M112FM75_00.pdf" TargetMode="External"/><Relationship Id="rId34" Type="http://schemas.openxmlformats.org/officeDocument/2006/relationships/hyperlink" Target="https://schneiderkreuznach.com/application/files/2715/1843/1798/Xenon-Topaz-2030-0903.pdf" TargetMode="External"/><Relationship Id="rId42" Type="http://schemas.openxmlformats.org/officeDocument/2006/relationships/hyperlink" Target="https://www.lensation.de/product/B5M12056/" TargetMode="External"/><Relationship Id="rId47" Type="http://schemas.openxmlformats.org/officeDocument/2006/relationships/hyperlink" Target="https://schneiderkreuznach.com/application/files/6715/4114/9493/1088325_Xenon-Ruby_2-2_25.pdf" TargetMode="External"/><Relationship Id="rId50" Type="http://schemas.openxmlformats.org/officeDocument/2006/relationships/hyperlink" Target="https://schneiderkreuznach.com/application/files/2515/4114/9519/1074627_Xenon-Ruby_2-3_35.pdf" TargetMode="External"/><Relationship Id="rId55" Type="http://schemas.openxmlformats.org/officeDocument/2006/relationships/hyperlink" Target="http://www.qioptiq-shop.com/en/Precision-Optics/LINOS-Machine-Vision-Solutions/LINOS-Machine-Vision-Lenses/Inspec-x-L-4-60-and-4-100.html" TargetMode="External"/><Relationship Id="rId7" Type="http://schemas.openxmlformats.org/officeDocument/2006/relationships/hyperlink" Target="https://computar.com/resources/files_v2/877/M1620-MPW2.pdf" TargetMode="External"/><Relationship Id="rId2" Type="http://schemas.openxmlformats.org/officeDocument/2006/relationships/hyperlink" Target="https://computar.com/resources/files_v2/878/M2518-MPW2.pdf" TargetMode="External"/><Relationship Id="rId16" Type="http://schemas.openxmlformats.org/officeDocument/2006/relationships/hyperlink" Target="http://www.rmaelectronics.com/content/Tamron-Lens-PDF/M112FM25.pdf" TargetMode="External"/><Relationship Id="rId20" Type="http://schemas.openxmlformats.org/officeDocument/2006/relationships/hyperlink" Target="http://www.rmaelectronics.com/content/Tamron-Lens-PDF/M112FM50.pdf" TargetMode="External"/><Relationship Id="rId29" Type="http://schemas.openxmlformats.org/officeDocument/2006/relationships/hyperlink" Target="https://www.edmundoptics.com/imaging-lenses/fixed-focal-length-lenses/35mm-f-4.0-Cr-Series-Fixed-Focal-Length-Lens/" TargetMode="External"/><Relationship Id="rId41" Type="http://schemas.openxmlformats.org/officeDocument/2006/relationships/hyperlink" Target="https://www.lensation.de/product/B10M7224/" TargetMode="External"/><Relationship Id="rId54" Type="http://schemas.openxmlformats.org/officeDocument/2006/relationships/hyperlink" Target="https://www.lensation.de/product/B5M8430N/" TargetMode="External"/><Relationship Id="rId62" Type="http://schemas.openxmlformats.org/officeDocument/2006/relationships/comments" Target="../comments36.xml"/><Relationship Id="rId1" Type="http://schemas.openxmlformats.org/officeDocument/2006/relationships/hyperlink" Target="http://www.fujifilm.com/news/n170214.html" TargetMode="External"/><Relationship Id="rId6" Type="http://schemas.openxmlformats.org/officeDocument/2006/relationships/hyperlink" Target="http://www.fujifilm.com/news/n170214.html" TargetMode="External"/><Relationship Id="rId11" Type="http://schemas.openxmlformats.org/officeDocument/2006/relationships/hyperlink" Target="http://www.rmaelectronics.com/content/Kowa-Lenses/LM16JC5M2.pdf" TargetMode="External"/><Relationship Id="rId24" Type="http://schemas.openxmlformats.org/officeDocument/2006/relationships/hyperlink" Target="http://www.jencam.de/WebRoot/Store/Shops/JenCam/5976/0640/29A7/EB45/36DA/4DEB/AE87/1383/LMxxJMC3.pdf" TargetMode="External"/><Relationship Id="rId32" Type="http://schemas.openxmlformats.org/officeDocument/2006/relationships/hyperlink" Target="https://www.edmundoptics.com/imaging-lenses/fixed-focal-length-lenses/12mm-f4-cr-series-fixed-focal-length-lens/" TargetMode="External"/><Relationship Id="rId37" Type="http://schemas.openxmlformats.org/officeDocument/2006/relationships/hyperlink" Target="https://www.lensation.de/product/B10M5022S12/" TargetMode="External"/><Relationship Id="rId40" Type="http://schemas.openxmlformats.org/officeDocument/2006/relationships/hyperlink" Target="https://www.lensation.de/product/BK5M5020/" TargetMode="External"/><Relationship Id="rId45" Type="http://schemas.openxmlformats.org/officeDocument/2006/relationships/hyperlink" Target="https://www.optart.co.jp/cctv_lens/lm/" TargetMode="External"/><Relationship Id="rId53" Type="http://schemas.openxmlformats.org/officeDocument/2006/relationships/hyperlink" Target="https://www.optotune.com/images/products/Optotune%2035mm%20imaging%20lens%20for%201inch%20sensors.pdf" TargetMode="External"/><Relationship Id="rId58" Type="http://schemas.openxmlformats.org/officeDocument/2006/relationships/hyperlink" Target="https://www.kowa-lenses.com/en/applications/machine-vision/326/lm50-ir-p" TargetMode="External"/><Relationship Id="rId5" Type="http://schemas.openxmlformats.org/officeDocument/2006/relationships/hyperlink" Target="http://www.fujifilm.com/news/n170214.html" TargetMode="External"/><Relationship Id="rId15" Type="http://schemas.openxmlformats.org/officeDocument/2006/relationships/hyperlink" Target="http://www.rmaelectronics.com/content/Kowa-Lenses/LM25JC5M2.pdf" TargetMode="External"/><Relationship Id="rId23" Type="http://schemas.openxmlformats.org/officeDocument/2006/relationships/hyperlink" Target="http://www.jencam.de/WebRoot/Store/Shops/JenCam/5976/0640/29A7/EB45/36DA/4DEB/AE87/1383/LMxxJMC3.pdf" TargetMode="External"/><Relationship Id="rId28" Type="http://schemas.openxmlformats.org/officeDocument/2006/relationships/hyperlink" Target="https://www.edmundoptics.com/imaging-lenses/fixed-focal-length-lenses/50mm-f-4.0-Cr-Series-Fixed-Focal-Length-Lens/" TargetMode="External"/><Relationship Id="rId36" Type="http://schemas.openxmlformats.org/officeDocument/2006/relationships/hyperlink" Target="https://schneiderkreuznach.com/application/files/4815/2664/1228/Xenon-Topaz-2038-0901_M.pdf" TargetMode="External"/><Relationship Id="rId49" Type="http://schemas.openxmlformats.org/officeDocument/2006/relationships/hyperlink" Target="https://schneiderkreuznach.com/application/files/6415/4114/9468/1074626_Xenon-Ruby_2-3_16.pdf" TargetMode="External"/><Relationship Id="rId57" Type="http://schemas.openxmlformats.org/officeDocument/2006/relationships/hyperlink" Target="https://www.kowa-lenses.com/en/applications/machine-vision/328/lm65-ir-p" TargetMode="External"/><Relationship Id="rId61" Type="http://schemas.openxmlformats.org/officeDocument/2006/relationships/vmlDrawing" Target="../drawings/vmlDrawing36.vml"/><Relationship Id="rId10" Type="http://schemas.openxmlformats.org/officeDocument/2006/relationships/hyperlink" Target="https://computar.com/resources/files_v2/876/M5028-MPW2.pdf" TargetMode="External"/><Relationship Id="rId19" Type="http://schemas.openxmlformats.org/officeDocument/2006/relationships/hyperlink" Target="http://www.rmaelectronics.com/content/Tamron-Lens-PDF/M112FM35.pdf" TargetMode="External"/><Relationship Id="rId31" Type="http://schemas.openxmlformats.org/officeDocument/2006/relationships/hyperlink" Target="https://www.edmundoptics.com/imaging-lenses/fixed-focal-length-lenses/16mm-f4-cr-series-fixed-focal-length-lens/" TargetMode="External"/><Relationship Id="rId44" Type="http://schemas.openxmlformats.org/officeDocument/2006/relationships/hyperlink" Target="https://www.optart.co.jp/cctv_lens/mk/" TargetMode="External"/><Relationship Id="rId52" Type="http://schemas.openxmlformats.org/officeDocument/2006/relationships/hyperlink" Target="https://www.optotune.com/images/products/181213%20c4c_50mm_1p1inch%20%2B%20EL-16-40.pdf" TargetMode="External"/><Relationship Id="rId60" Type="http://schemas.openxmlformats.org/officeDocument/2006/relationships/printerSettings" Target="../printerSettings/printerSettings38.bin"/><Relationship Id="rId4" Type="http://schemas.openxmlformats.org/officeDocument/2006/relationships/hyperlink" Target="http://www.fujifilm.com/news/n170214.html" TargetMode="External"/><Relationship Id="rId9" Type="http://schemas.openxmlformats.org/officeDocument/2006/relationships/hyperlink" Target="https://computar.com/resources/files_v2/879/M3520-MPW2.pdf" TargetMode="External"/><Relationship Id="rId14" Type="http://schemas.openxmlformats.org/officeDocument/2006/relationships/hyperlink" Target="http://www.rmaelectronics.com/content/Kowa-Lenses/LM50JC10M.pdf" TargetMode="External"/><Relationship Id="rId22" Type="http://schemas.openxmlformats.org/officeDocument/2006/relationships/hyperlink" Target="http://www.jencam.de/WebRoot/Store/Shops/JenCam/5976/0640/29A7/EB45/36DA/4DEB/AE87/1383/LMxxJMC3.pdf" TargetMode="External"/><Relationship Id="rId27" Type="http://schemas.openxmlformats.org/officeDocument/2006/relationships/hyperlink" Target="https://www.zeiss.de/content/dam/camera-lenses/files/service/download-center/datasheets/industrial-lenses/interlock-lenses/datasheet-zeiss-interlock-235.pdf" TargetMode="External"/><Relationship Id="rId30" Type="http://schemas.openxmlformats.org/officeDocument/2006/relationships/hyperlink" Target="https://www.edmundoptics.com/imaging-lenses/fixed-focal-length-lenses/25mm-f4-cr-series-fixed-focal-length-lens/" TargetMode="External"/><Relationship Id="rId35" Type="http://schemas.openxmlformats.org/officeDocument/2006/relationships/hyperlink" Target="https://schneiderkreuznach.com/application/files/1215/1843/1785/Xenon-Topaz-2025-0901.pdf" TargetMode="External"/><Relationship Id="rId43" Type="http://schemas.openxmlformats.org/officeDocument/2006/relationships/hyperlink" Target="https://www.optart.co.jp/cctv_lens/vmk-c/" TargetMode="External"/><Relationship Id="rId48" Type="http://schemas.openxmlformats.org/officeDocument/2006/relationships/hyperlink" Target="https://schneiderkreuznach.com/application/files/9215/4114/9441/1074625_Xenon-Ruby_2-2_10.pdf" TargetMode="External"/><Relationship Id="rId56" Type="http://schemas.openxmlformats.org/officeDocument/2006/relationships/hyperlink" Target="http://www.qioptiq-shop.com/en/Precision-Optics/LINOS-Machine-Vision-Solutions/LINOS-Machine-Vision-Lenses/Inspec-x-L-4-60-and-4-100.html" TargetMode="External"/><Relationship Id="rId8" Type="http://schemas.openxmlformats.org/officeDocument/2006/relationships/hyperlink" Target="https://computar.com/resources/files_v2/1601/M1224-MPW2_8-14.pdf" TargetMode="External"/><Relationship Id="rId51" Type="http://schemas.openxmlformats.org/officeDocument/2006/relationships/hyperlink" Target="https://www.tamron.biz/en/data/ipcctv/cctv_mg/23fm50sp.html" TargetMode="External"/><Relationship Id="rId3" Type="http://schemas.openxmlformats.org/officeDocument/2006/relationships/hyperlink" Target="http://www.fujifilm.com/news/n170214.html" TargetMode="External"/><Relationship Id="rId12" Type="http://schemas.openxmlformats.org/officeDocument/2006/relationships/hyperlink" Target="http://www.rmaelectronics.com/content/Kowa-Lenses/LM12JC5M2.pdf" TargetMode="External"/><Relationship Id="rId17" Type="http://schemas.openxmlformats.org/officeDocument/2006/relationships/hyperlink" Target="http://www.rmaelectronics.com/content/Tamron-Lens-PDF/M112FM16.pdf" TargetMode="External"/><Relationship Id="rId25" Type="http://schemas.openxmlformats.org/officeDocument/2006/relationships/hyperlink" Target="http://www.jencam.de/WebRoot/Store/Shops/JenCam/5976/0640/29A7/EB45/36DA/4DEB/AE87/1383/LMxxJMC3.pdf" TargetMode="External"/><Relationship Id="rId33" Type="http://schemas.openxmlformats.org/officeDocument/2006/relationships/hyperlink" Target="https://schneiderkreuznach.com/application/files/1515/1843/1817/Xenon-Topaz-2050-0901.pdf" TargetMode="External"/><Relationship Id="rId38" Type="http://schemas.openxmlformats.org/officeDocument/2006/relationships/hyperlink" Target="https://www.lensation.de/product/B10M5425/" TargetMode="External"/><Relationship Id="rId46" Type="http://schemas.openxmlformats.org/officeDocument/2006/relationships/hyperlink" Target="https://www.optart.co.jp/cctv_lens/lm/" TargetMode="External"/><Relationship Id="rId59" Type="http://schemas.openxmlformats.org/officeDocument/2006/relationships/hyperlink" Target="https://www.optotune.com/images/products/Optotune%20ELM-25-2.8-18-C%20incl.%20Optotune%20EL-16-40.pdf" TargetMode="External"/></Relationships>
</file>

<file path=xl/worksheets/_rels/sheet39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optart.co.jp/bi_telecentric_lens/4/" TargetMode="External"/><Relationship Id="rId18" Type="http://schemas.openxmlformats.org/officeDocument/2006/relationships/hyperlink" Target="https://www.optart.co.jp/bi_telecentric_lens/4/" TargetMode="External"/><Relationship Id="rId26" Type="http://schemas.openxmlformats.org/officeDocument/2006/relationships/hyperlink" Target="http://moritex.com/model/1-1-6-1-2-8.html" TargetMode="External"/><Relationship Id="rId39" Type="http://schemas.openxmlformats.org/officeDocument/2006/relationships/hyperlink" Target="http://moritex.com/model/1-1-6-1-3-12.html" TargetMode="External"/><Relationship Id="rId21" Type="http://schemas.openxmlformats.org/officeDocument/2006/relationships/hyperlink" Target="https://vst.co.jp/en/vs-thv-series/" TargetMode="External"/><Relationship Id="rId34" Type="http://schemas.openxmlformats.org/officeDocument/2006/relationships/hyperlink" Target="http://moritex.com/model/1-1-6-1-3-7.html" TargetMode="External"/><Relationship Id="rId42" Type="http://schemas.openxmlformats.org/officeDocument/2006/relationships/hyperlink" Target="http://moritex.com/model/1-1-6-1-3-15.html" TargetMode="External"/><Relationship Id="rId47" Type="http://schemas.openxmlformats.org/officeDocument/2006/relationships/hyperlink" Target="https://www.silloptics.de/fileadmin/user_upload/Downloads/Datasheet/S5VPJ2660.pdf" TargetMode="External"/><Relationship Id="rId50" Type="http://schemas.openxmlformats.org/officeDocument/2006/relationships/hyperlink" Target="https://www.silloptics.de/fileadmin/user_upload/Downloads/Datasheet/S5VPJ1560.pdf" TargetMode="External"/><Relationship Id="rId55" Type="http://schemas.openxmlformats.org/officeDocument/2006/relationships/hyperlink" Target="https://www.silloptics.de/fileadmin/user_upload/Downloads/Datasheet/S5VPJ0426.pdf" TargetMode="External"/><Relationship Id="rId63" Type="http://schemas.openxmlformats.org/officeDocument/2006/relationships/comments" Target="../comments37.xml"/><Relationship Id="rId7" Type="http://schemas.openxmlformats.org/officeDocument/2006/relationships/hyperlink" Target="https://www.optart.co.jp/telecentric_lens/hr/" TargetMode="External"/><Relationship Id="rId2" Type="http://schemas.openxmlformats.org/officeDocument/2006/relationships/hyperlink" Target="https://www.optart.co.jp/telecentric_lens/mp/" TargetMode="External"/><Relationship Id="rId16" Type="http://schemas.openxmlformats.org/officeDocument/2006/relationships/hyperlink" Target="https://www.optart.co.jp/bi_telecentric_lens/2/" TargetMode="External"/><Relationship Id="rId20" Type="http://schemas.openxmlformats.org/officeDocument/2006/relationships/hyperlink" Target="http://vitalvisiontechnology.com/machine-vision-lenses/telecentric-lens/vs-tch-series/vs-tch4-65/" TargetMode="External"/><Relationship Id="rId29" Type="http://schemas.openxmlformats.org/officeDocument/2006/relationships/hyperlink" Target="http://moritex.com/model/1-1-6-1-3-2.html" TargetMode="External"/><Relationship Id="rId41" Type="http://schemas.openxmlformats.org/officeDocument/2006/relationships/hyperlink" Target="http://moritex.com/model/1-1-6-1-3-14.html" TargetMode="External"/><Relationship Id="rId54" Type="http://schemas.openxmlformats.org/officeDocument/2006/relationships/hyperlink" Target="https://www.silloptics.de/fileadmin/user_upload/Downloads/Datasheet/S5VPJ0422-216.pdf" TargetMode="External"/><Relationship Id="rId62" Type="http://schemas.openxmlformats.org/officeDocument/2006/relationships/vmlDrawing" Target="../drawings/vmlDrawing37.vml"/><Relationship Id="rId1" Type="http://schemas.openxmlformats.org/officeDocument/2006/relationships/hyperlink" Target="https://www.optart.co.jp/telecentric_lens/mp/" TargetMode="External"/><Relationship Id="rId6" Type="http://schemas.openxmlformats.org/officeDocument/2006/relationships/hyperlink" Target="https://www.optart.co.jp/telecentric_lens/mp-2m/" TargetMode="External"/><Relationship Id="rId11" Type="http://schemas.openxmlformats.org/officeDocument/2006/relationships/hyperlink" Target="https://www.optart.co.jp/bi_telecentric_lens/2/" TargetMode="External"/><Relationship Id="rId24" Type="http://schemas.openxmlformats.org/officeDocument/2006/relationships/hyperlink" Target="http://moritex.com/model/1-1-6-1-2-6.html" TargetMode="External"/><Relationship Id="rId32" Type="http://schemas.openxmlformats.org/officeDocument/2006/relationships/hyperlink" Target="http://moritex.com/model/1-1-6-1-3-5.html" TargetMode="External"/><Relationship Id="rId37" Type="http://schemas.openxmlformats.org/officeDocument/2006/relationships/hyperlink" Target="http://moritex.com/model/1-1-6-1-3-10.html" TargetMode="External"/><Relationship Id="rId40" Type="http://schemas.openxmlformats.org/officeDocument/2006/relationships/hyperlink" Target="http://moritex.com/model/1-1-6-1-3-13.html" TargetMode="External"/><Relationship Id="rId45" Type="http://schemas.openxmlformats.org/officeDocument/2006/relationships/hyperlink" Target="https://www.silloptics.de/fileadmin/user_upload/Downloads/Datasheet/S5VPJ1260.pdf" TargetMode="External"/><Relationship Id="rId53" Type="http://schemas.openxmlformats.org/officeDocument/2006/relationships/hyperlink" Target="https://www.silloptics.de/fileadmin/user_upload/Downloads/Datasheet/S5VPJ0422.pdf" TargetMode="External"/><Relationship Id="rId58" Type="http://schemas.openxmlformats.org/officeDocument/2006/relationships/hyperlink" Target="https://www.edmundoptics.com/f/mercurytl-liquid-lens-telecentric-lenses/37273/" TargetMode="External"/><Relationship Id="rId5" Type="http://schemas.openxmlformats.org/officeDocument/2006/relationships/hyperlink" Target="https://www.optart.co.jp/telecentric_lens/mp-2m/" TargetMode="External"/><Relationship Id="rId15" Type="http://schemas.openxmlformats.org/officeDocument/2006/relationships/hyperlink" Target="https://www.optart.co.jp/bi_telecentric_lens/1/" TargetMode="External"/><Relationship Id="rId23" Type="http://schemas.openxmlformats.org/officeDocument/2006/relationships/hyperlink" Target="http://moritex.com/model/1-1-6-1-2-3.html" TargetMode="External"/><Relationship Id="rId28" Type="http://schemas.openxmlformats.org/officeDocument/2006/relationships/hyperlink" Target="http://moritex.com/model/1-1-6-1-2-10.html" TargetMode="External"/><Relationship Id="rId36" Type="http://schemas.openxmlformats.org/officeDocument/2006/relationships/hyperlink" Target="http://moritex.com/model/1-1-6-1-3-9.html" TargetMode="External"/><Relationship Id="rId49" Type="http://schemas.openxmlformats.org/officeDocument/2006/relationships/hyperlink" Target="https://www.silloptics.de/fileadmin/user_upload/Downloads/Datasheet/S5VPJ2898.pdf" TargetMode="External"/><Relationship Id="rId57" Type="http://schemas.openxmlformats.org/officeDocument/2006/relationships/hyperlink" Target="https://www.edmundoptics.com/f/mercurytl-liquid-lens-telecentric-lenses/37273/" TargetMode="External"/><Relationship Id="rId61" Type="http://schemas.openxmlformats.org/officeDocument/2006/relationships/printerSettings" Target="../printerSettings/printerSettings39.bin"/><Relationship Id="rId10" Type="http://schemas.openxmlformats.org/officeDocument/2006/relationships/hyperlink" Target="https://www.optart.co.jp/bi_telecentric_lens/1/" TargetMode="External"/><Relationship Id="rId19" Type="http://schemas.openxmlformats.org/officeDocument/2006/relationships/hyperlink" Target="https://www.optart.co.jp/bi_telecentric_lens/5/" TargetMode="External"/><Relationship Id="rId31" Type="http://schemas.openxmlformats.org/officeDocument/2006/relationships/hyperlink" Target="http://moritex.com/model/1-1-6-1-3-4.html" TargetMode="External"/><Relationship Id="rId44" Type="http://schemas.openxmlformats.org/officeDocument/2006/relationships/hyperlink" Target="https://www.silloptics.de/fileadmin/user_upload/Downloads/Datasheet/S5VPJ6060.pdf" TargetMode="External"/><Relationship Id="rId52" Type="http://schemas.openxmlformats.org/officeDocument/2006/relationships/hyperlink" Target="https://www.silloptics.de/fileadmin/user_upload/Downloads/Datasheet/S5VPJ0627.pdf" TargetMode="External"/><Relationship Id="rId60" Type="http://schemas.openxmlformats.org/officeDocument/2006/relationships/hyperlink" Target="http://www.linkhou.com/en/portfolio_category/industrial-lens-machine-vision/" TargetMode="External"/><Relationship Id="rId4" Type="http://schemas.openxmlformats.org/officeDocument/2006/relationships/hyperlink" Target="https://www.optart.co.jp/telecentric_lens/mp-2m/" TargetMode="External"/><Relationship Id="rId9" Type="http://schemas.openxmlformats.org/officeDocument/2006/relationships/hyperlink" Target="https://www.optart.co.jp/telecentric_lens/tv-standard/" TargetMode="External"/><Relationship Id="rId14" Type="http://schemas.openxmlformats.org/officeDocument/2006/relationships/hyperlink" Target="https://www.optart.co.jp/bi_telecentric_lens/5/" TargetMode="External"/><Relationship Id="rId22" Type="http://schemas.openxmlformats.org/officeDocument/2006/relationships/hyperlink" Target="https://vst.co.jp/en/vs-tm-series/" TargetMode="External"/><Relationship Id="rId27" Type="http://schemas.openxmlformats.org/officeDocument/2006/relationships/hyperlink" Target="http://moritex.com/model/1-1-6-1-2-9.html" TargetMode="External"/><Relationship Id="rId30" Type="http://schemas.openxmlformats.org/officeDocument/2006/relationships/hyperlink" Target="http://moritex.com/model/1-1-6-1-3-3.html" TargetMode="External"/><Relationship Id="rId35" Type="http://schemas.openxmlformats.org/officeDocument/2006/relationships/hyperlink" Target="http://moritex.com/model/1-1-6-1-3-8.html" TargetMode="External"/><Relationship Id="rId43" Type="http://schemas.openxmlformats.org/officeDocument/2006/relationships/hyperlink" Target="http://moritex.com/model/1-1-6-1-3-16.html" TargetMode="External"/><Relationship Id="rId48" Type="http://schemas.openxmlformats.org/officeDocument/2006/relationships/hyperlink" Target="https://www.silloptics.de/fileadmin/user_upload/Downloads/Datasheet/S5VPJ2060.pdf" TargetMode="External"/><Relationship Id="rId56" Type="http://schemas.openxmlformats.org/officeDocument/2006/relationships/hyperlink" Target="https://www.silloptics.de/fileadmin/user_upload/Downloads/Datasheet/S5VPJ0420.pdf" TargetMode="External"/><Relationship Id="rId8" Type="http://schemas.openxmlformats.org/officeDocument/2006/relationships/hyperlink" Target="https://www.optart.co.jp/telecentric_lens/tv-standard/" TargetMode="External"/><Relationship Id="rId51" Type="http://schemas.openxmlformats.org/officeDocument/2006/relationships/hyperlink" Target="https://www.silloptics.de/fileadmin/user_upload/Downloads/Datasheet/S5VPJ0625.pdf" TargetMode="External"/><Relationship Id="rId3" Type="http://schemas.openxmlformats.org/officeDocument/2006/relationships/hyperlink" Target="https://www.optart.co.jp/telecentric_lens/mp-2m/" TargetMode="External"/><Relationship Id="rId12" Type="http://schemas.openxmlformats.org/officeDocument/2006/relationships/hyperlink" Target="https://www.optart.co.jp/bi_telecentric_lens/3/" TargetMode="External"/><Relationship Id="rId17" Type="http://schemas.openxmlformats.org/officeDocument/2006/relationships/hyperlink" Target="https://www.optart.co.jp/bi_telecentric_lens/3/" TargetMode="External"/><Relationship Id="rId25" Type="http://schemas.openxmlformats.org/officeDocument/2006/relationships/hyperlink" Target="http://moritex.com/model/1-1-6-1-2-7.html" TargetMode="External"/><Relationship Id="rId33" Type="http://schemas.openxmlformats.org/officeDocument/2006/relationships/hyperlink" Target="http://moritex.com/model/1-1-6-1-3-6.html" TargetMode="External"/><Relationship Id="rId38" Type="http://schemas.openxmlformats.org/officeDocument/2006/relationships/hyperlink" Target="http://moritex.com/model/1-1-6-1-3-11.html" TargetMode="External"/><Relationship Id="rId46" Type="http://schemas.openxmlformats.org/officeDocument/2006/relationships/hyperlink" Target="https://www.silloptics.de/fileadmin/user_upload/Downloads/Datasheet/S5VPJ3060.pdf" TargetMode="External"/><Relationship Id="rId59" Type="http://schemas.openxmlformats.org/officeDocument/2006/relationships/hyperlink" Target="http://www.linkhou.com/en/portfolio_category/industrial-lens-machine-vision/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8.xml"/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comments" Target="../comments39.xml"/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29"/>
  <sheetViews>
    <sheetView showGridLines="0" tabSelected="1" zoomScale="115" zoomScaleNormal="115" workbookViewId="0"/>
  </sheetViews>
  <sheetFormatPr defaultColWidth="9.140625" defaultRowHeight="21.75" customHeight="1"/>
  <cols>
    <col min="1" max="1" width="2.28515625" style="3" customWidth="1"/>
    <col min="2" max="14" width="9.5703125" style="3" customWidth="1"/>
    <col min="15" max="15" width="9.140625" style="3"/>
    <col min="16" max="16" width="9.140625" style="3" customWidth="1"/>
    <col min="17" max="16384" width="9.140625" style="3"/>
  </cols>
  <sheetData>
    <row r="1" spans="1:15" ht="42.75" customHeight="1">
      <c r="A1" s="89"/>
      <c r="B1" s="90" t="s">
        <v>720</v>
      </c>
      <c r="C1" s="90"/>
      <c r="D1" s="90"/>
      <c r="E1" s="90"/>
      <c r="F1" s="89"/>
      <c r="G1" s="89"/>
      <c r="H1" s="89"/>
      <c r="I1" s="89"/>
      <c r="J1" s="89"/>
      <c r="K1" s="89"/>
      <c r="L1" s="89"/>
      <c r="M1" s="89"/>
      <c r="N1" s="89"/>
      <c r="O1" s="91"/>
    </row>
    <row r="2" spans="1:15" ht="12.6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2"/>
      <c r="N2" s="91"/>
      <c r="O2" s="91"/>
    </row>
    <row r="3" spans="1:15" ht="20.100000000000001" customHeight="1">
      <c r="A3" s="91"/>
      <c r="B3" s="93" t="s">
        <v>254</v>
      </c>
      <c r="C3" s="93"/>
      <c r="D3" s="93"/>
      <c r="E3" s="93"/>
      <c r="F3" s="93"/>
      <c r="H3" s="157">
        <v>1000</v>
      </c>
      <c r="I3" s="98" t="s">
        <v>253</v>
      </c>
      <c r="J3" s="93"/>
      <c r="K3" s="91"/>
      <c r="L3" s="91"/>
      <c r="M3" s="158" t="s">
        <v>766</v>
      </c>
      <c r="N3" s="158"/>
      <c r="O3" s="91"/>
    </row>
    <row r="4" spans="1:15" ht="20.100000000000001" customHeight="1">
      <c r="A4" s="91"/>
      <c r="B4" s="93" t="s">
        <v>639</v>
      </c>
      <c r="C4" s="93"/>
      <c r="D4" s="93"/>
      <c r="E4" s="93"/>
      <c r="F4" s="93"/>
      <c r="H4" s="157">
        <v>500</v>
      </c>
      <c r="I4" s="98" t="s">
        <v>253</v>
      </c>
      <c r="J4" s="93"/>
      <c r="K4" s="91"/>
      <c r="L4" s="91"/>
      <c r="M4" s="91"/>
      <c r="N4" s="91"/>
      <c r="O4" s="91"/>
    </row>
    <row r="5" spans="1:15" ht="20.100000000000001" customHeight="1">
      <c r="A5" s="91"/>
      <c r="B5" s="99" t="s">
        <v>641</v>
      </c>
      <c r="C5" s="93"/>
      <c r="D5" s="93"/>
      <c r="E5" s="93"/>
      <c r="F5" s="93"/>
      <c r="H5" s="100">
        <f>2*ATAN(0.5*$H$4/$H3)*180/PI()</f>
        <v>28.072486935852954</v>
      </c>
      <c r="I5" s="98" t="s">
        <v>640</v>
      </c>
      <c r="J5" s="93"/>
      <c r="K5" s="91"/>
      <c r="L5" s="91"/>
      <c r="M5" s="91"/>
      <c r="N5" s="91"/>
      <c r="O5" s="91"/>
    </row>
    <row r="6" spans="1:15" ht="20.100000000000001" customHeight="1">
      <c r="A6" s="91"/>
      <c r="B6" s="93" t="s">
        <v>642</v>
      </c>
      <c r="C6" s="93"/>
      <c r="D6" s="93"/>
      <c r="E6" s="93"/>
      <c r="F6" s="93"/>
      <c r="G6" s="93"/>
      <c r="H6" s="93"/>
      <c r="I6" s="93"/>
      <c r="J6" s="93"/>
      <c r="K6" s="91"/>
      <c r="L6" s="91"/>
      <c r="M6" s="91"/>
      <c r="N6" s="91"/>
      <c r="O6" s="91"/>
    </row>
    <row r="7" spans="1:15" ht="20.100000000000001" customHeight="1" thickBot="1">
      <c r="A7" s="91"/>
      <c r="B7" s="104"/>
      <c r="C7" s="104"/>
      <c r="D7" s="104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ht="20.100000000000001" customHeight="1" thickBot="1">
      <c r="A8" s="104"/>
      <c r="B8" s="159" t="s">
        <v>711</v>
      </c>
      <c r="C8" s="159" t="s">
        <v>61</v>
      </c>
      <c r="D8" s="162" t="s">
        <v>0</v>
      </c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91"/>
    </row>
    <row r="9" spans="1:15" ht="20.100000000000001" customHeight="1" thickBot="1">
      <c r="A9" s="91"/>
      <c r="B9" s="160"/>
      <c r="C9" s="160"/>
      <c r="D9" s="105" t="s">
        <v>561</v>
      </c>
      <c r="E9" s="101">
        <v>6</v>
      </c>
      <c r="F9" s="101">
        <v>8</v>
      </c>
      <c r="G9" s="101">
        <v>12</v>
      </c>
      <c r="H9" s="137">
        <v>16</v>
      </c>
      <c r="I9" s="138">
        <v>25</v>
      </c>
      <c r="J9" s="139">
        <v>35</v>
      </c>
      <c r="K9" s="137">
        <v>50</v>
      </c>
      <c r="L9" s="138">
        <v>75</v>
      </c>
      <c r="M9" s="139">
        <v>100</v>
      </c>
      <c r="N9" s="101" t="s">
        <v>1</v>
      </c>
      <c r="O9" s="104"/>
    </row>
    <row r="10" spans="1:15" ht="20.100000000000001" customHeight="1" thickBot="1">
      <c r="A10" s="91"/>
      <c r="B10" s="162" t="s">
        <v>2</v>
      </c>
      <c r="C10" s="155" t="s">
        <v>712</v>
      </c>
      <c r="D10" s="106"/>
      <c r="E10" s="153" t="s">
        <v>4</v>
      </c>
      <c r="F10" s="153" t="s">
        <v>5</v>
      </c>
      <c r="G10" s="153" t="s">
        <v>6</v>
      </c>
      <c r="H10" s="123" t="s">
        <v>7</v>
      </c>
      <c r="I10" s="124" t="s">
        <v>8</v>
      </c>
      <c r="J10" s="125" t="s">
        <v>9</v>
      </c>
      <c r="K10" s="123" t="s">
        <v>10</v>
      </c>
      <c r="L10" s="124" t="s">
        <v>11</v>
      </c>
      <c r="M10" s="125" t="s">
        <v>12</v>
      </c>
      <c r="N10" s="118"/>
      <c r="O10" s="104"/>
    </row>
    <row r="11" spans="1:15" ht="20.100000000000001" customHeight="1" thickBot="1">
      <c r="A11" s="91"/>
      <c r="B11" s="162"/>
      <c r="C11" s="156" t="s">
        <v>67</v>
      </c>
      <c r="D11" s="108"/>
      <c r="E11" s="109"/>
      <c r="F11" s="110"/>
      <c r="G11" s="110"/>
      <c r="H11" s="126"/>
      <c r="I11" s="127"/>
      <c r="J11" s="128"/>
      <c r="K11" s="126"/>
      <c r="L11" s="127"/>
      <c r="M11" s="128"/>
      <c r="N11" s="112"/>
      <c r="O11" s="119"/>
    </row>
    <row r="12" spans="1:15" ht="20.100000000000001" customHeight="1" thickBot="1">
      <c r="A12" s="91"/>
      <c r="B12" s="162" t="s">
        <v>14</v>
      </c>
      <c r="C12" s="121" t="s">
        <v>712</v>
      </c>
      <c r="D12" s="106"/>
      <c r="E12" s="153" t="s">
        <v>763</v>
      </c>
      <c r="F12" s="153" t="s">
        <v>16</v>
      </c>
      <c r="G12" s="153" t="s">
        <v>5</v>
      </c>
      <c r="H12" s="129" t="s">
        <v>17</v>
      </c>
      <c r="I12" s="129" t="s">
        <v>7</v>
      </c>
      <c r="J12" s="130" t="s">
        <v>18</v>
      </c>
      <c r="K12" s="129" t="s">
        <v>19</v>
      </c>
      <c r="L12" s="129" t="s">
        <v>10</v>
      </c>
      <c r="M12" s="130" t="s">
        <v>20</v>
      </c>
      <c r="N12" s="107"/>
      <c r="O12" s="119"/>
    </row>
    <row r="13" spans="1:15" ht="20.100000000000001" customHeight="1" thickBot="1">
      <c r="A13" s="91"/>
      <c r="B13" s="162"/>
      <c r="C13" s="122" t="s">
        <v>67</v>
      </c>
      <c r="D13" s="108"/>
      <c r="E13" s="113"/>
      <c r="F13" s="109"/>
      <c r="G13" s="110"/>
      <c r="H13" s="126" t="s">
        <v>650</v>
      </c>
      <c r="I13" s="127"/>
      <c r="J13" s="128"/>
      <c r="K13" s="126"/>
      <c r="L13" s="127"/>
      <c r="M13" s="128"/>
      <c r="N13" s="112"/>
      <c r="O13" s="119"/>
    </row>
    <row r="14" spans="1:15" ht="20.100000000000001" customHeight="1" thickBot="1">
      <c r="A14" s="91"/>
      <c r="B14" s="162" t="s">
        <v>21</v>
      </c>
      <c r="C14" s="121" t="s">
        <v>712</v>
      </c>
      <c r="D14" s="106"/>
      <c r="E14" s="154" t="s">
        <v>762</v>
      </c>
      <c r="F14" s="154" t="s">
        <v>15</v>
      </c>
      <c r="G14" s="153" t="s">
        <v>23</v>
      </c>
      <c r="H14" s="129" t="s">
        <v>5</v>
      </c>
      <c r="I14" s="129" t="s">
        <v>6</v>
      </c>
      <c r="J14" s="130" t="s">
        <v>24</v>
      </c>
      <c r="K14" s="129" t="s">
        <v>8</v>
      </c>
      <c r="L14" s="129" t="s">
        <v>9</v>
      </c>
      <c r="M14" s="125" t="s">
        <v>10</v>
      </c>
      <c r="N14" s="107"/>
      <c r="O14" s="119"/>
    </row>
    <row r="15" spans="1:15" ht="20.100000000000001" customHeight="1" thickBot="1">
      <c r="A15" s="91"/>
      <c r="B15" s="162"/>
      <c r="C15" s="122" t="s">
        <v>67</v>
      </c>
      <c r="D15" s="108"/>
      <c r="E15" s="114"/>
      <c r="F15" s="113"/>
      <c r="G15" s="109"/>
      <c r="H15" s="126" t="s">
        <v>650</v>
      </c>
      <c r="I15" s="127"/>
      <c r="J15" s="128"/>
      <c r="K15" s="126"/>
      <c r="L15" s="127"/>
      <c r="M15" s="128"/>
      <c r="N15" s="112"/>
      <c r="O15" s="119"/>
    </row>
    <row r="16" spans="1:15" ht="20.100000000000001" customHeight="1" thickBot="1">
      <c r="A16" s="91"/>
      <c r="B16" s="162" t="s">
        <v>25</v>
      </c>
      <c r="C16" s="162" t="s">
        <v>67</v>
      </c>
      <c r="D16" s="115"/>
      <c r="E16" s="102" t="s">
        <v>26</v>
      </c>
      <c r="F16" s="103" t="s">
        <v>27</v>
      </c>
      <c r="G16" s="103" t="s">
        <v>28</v>
      </c>
      <c r="H16" s="131" t="s">
        <v>29</v>
      </c>
      <c r="I16" s="129" t="s">
        <v>30</v>
      </c>
      <c r="J16" s="130" t="s">
        <v>31</v>
      </c>
      <c r="K16" s="129" t="s">
        <v>24</v>
      </c>
      <c r="L16" s="129" t="s">
        <v>8</v>
      </c>
      <c r="M16" s="125" t="s">
        <v>9</v>
      </c>
      <c r="N16" s="107"/>
      <c r="O16" s="119"/>
    </row>
    <row r="17" spans="1:15" ht="20.100000000000001" customHeight="1" thickBot="1">
      <c r="A17" s="91"/>
      <c r="B17" s="162"/>
      <c r="C17" s="162"/>
      <c r="D17" s="116"/>
      <c r="E17" s="117"/>
      <c r="F17" s="113"/>
      <c r="G17" s="113"/>
      <c r="H17" s="132"/>
      <c r="I17" s="127"/>
      <c r="J17" s="128"/>
      <c r="K17" s="126"/>
      <c r="L17" s="127"/>
      <c r="M17" s="128"/>
      <c r="N17" s="113"/>
      <c r="O17" s="104"/>
    </row>
    <row r="18" spans="1:15" ht="20.100000000000001" customHeight="1" thickBot="1">
      <c r="A18" s="91"/>
      <c r="B18" s="162" t="s">
        <v>32</v>
      </c>
      <c r="C18" s="162" t="s">
        <v>67</v>
      </c>
      <c r="D18" s="115"/>
      <c r="E18" s="102" t="s">
        <v>33</v>
      </c>
      <c r="F18" s="102" t="s">
        <v>34</v>
      </c>
      <c r="G18" s="153" t="s">
        <v>22</v>
      </c>
      <c r="H18" s="133" t="s">
        <v>15</v>
      </c>
      <c r="I18" s="129" t="s">
        <v>35</v>
      </c>
      <c r="J18" s="130" t="s">
        <v>36</v>
      </c>
      <c r="K18" s="129" t="s">
        <v>6</v>
      </c>
      <c r="L18" s="129" t="s">
        <v>24</v>
      </c>
      <c r="M18" s="125" t="s">
        <v>8</v>
      </c>
      <c r="N18" s="118"/>
      <c r="O18" s="104"/>
    </row>
    <row r="19" spans="1:15" ht="20.100000000000001" customHeight="1" thickBot="1">
      <c r="A19" s="91"/>
      <c r="B19" s="162"/>
      <c r="C19" s="162"/>
      <c r="D19" s="116"/>
      <c r="E19" s="117"/>
      <c r="F19" s="117"/>
      <c r="G19" s="111" t="s">
        <v>650</v>
      </c>
      <c r="H19" s="134" t="s">
        <v>696</v>
      </c>
      <c r="I19" s="127" t="s">
        <v>650</v>
      </c>
      <c r="J19" s="142" t="s">
        <v>650</v>
      </c>
      <c r="K19" s="143" t="s">
        <v>650</v>
      </c>
      <c r="L19" s="144"/>
      <c r="M19" s="128"/>
      <c r="N19" s="112"/>
      <c r="O19" s="119"/>
    </row>
    <row r="20" spans="1:15" ht="20.100000000000001" customHeight="1" thickTop="1" thickBot="1">
      <c r="A20" s="91"/>
      <c r="B20" s="162" t="s">
        <v>37</v>
      </c>
      <c r="C20" s="162" t="s">
        <v>723</v>
      </c>
      <c r="D20" s="115"/>
      <c r="E20" s="102" t="s">
        <v>39</v>
      </c>
      <c r="F20" s="102" t="s">
        <v>40</v>
      </c>
      <c r="G20" s="102" t="s">
        <v>41</v>
      </c>
      <c r="H20" s="135" t="s">
        <v>42</v>
      </c>
      <c r="I20" s="140" t="s">
        <v>43</v>
      </c>
      <c r="J20" s="152" t="s">
        <v>44</v>
      </c>
      <c r="K20" s="149" t="s">
        <v>45</v>
      </c>
      <c r="L20" s="145" t="s">
        <v>46</v>
      </c>
      <c r="M20" s="147" t="s">
        <v>31</v>
      </c>
      <c r="N20" s="107"/>
      <c r="O20" s="119"/>
    </row>
    <row r="21" spans="1:15" ht="20.100000000000001" customHeight="1" thickBot="1">
      <c r="A21" s="91"/>
      <c r="B21" s="162"/>
      <c r="C21" s="162"/>
      <c r="D21" s="116"/>
      <c r="E21" s="117"/>
      <c r="F21" s="117"/>
      <c r="G21" s="117"/>
      <c r="H21" s="136"/>
      <c r="I21" s="141"/>
      <c r="J21" s="151"/>
      <c r="K21" s="150"/>
      <c r="L21" s="146"/>
      <c r="M21" s="148"/>
      <c r="N21" s="112"/>
      <c r="O21" s="119"/>
    </row>
    <row r="22" spans="1:15" ht="20.100000000000001" customHeight="1" thickBot="1">
      <c r="A22" s="91"/>
      <c r="B22" s="163"/>
      <c r="C22" s="163"/>
      <c r="D22" s="162" t="s">
        <v>47</v>
      </c>
      <c r="E22" s="162"/>
      <c r="F22" s="162"/>
      <c r="G22" s="162"/>
      <c r="H22" s="164"/>
      <c r="I22" s="161" t="s">
        <v>48</v>
      </c>
      <c r="J22" s="162"/>
      <c r="K22" s="162"/>
      <c r="L22" s="162"/>
      <c r="M22" s="162"/>
      <c r="N22" s="162"/>
      <c r="O22" s="119"/>
    </row>
    <row r="23" spans="1:15" ht="12.6" customHeight="1">
      <c r="A23" s="91"/>
      <c r="B23" s="120"/>
      <c r="C23" s="120"/>
      <c r="D23" s="97"/>
      <c r="E23" s="97"/>
      <c r="F23" s="97"/>
      <c r="G23" s="97"/>
      <c r="H23" s="97"/>
      <c r="I23" s="97"/>
      <c r="J23" s="97"/>
      <c r="K23" s="97"/>
      <c r="L23" s="97"/>
      <c r="M23" s="97"/>
      <c r="N23" s="97"/>
      <c r="O23" s="91"/>
    </row>
    <row r="24" spans="1:15" ht="21.6" customHeight="1">
      <c r="A24" s="9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</row>
    <row r="25" spans="1:15" ht="21.75" customHeight="1">
      <c r="A25" s="9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</row>
    <row r="26" spans="1:15" ht="21.75" customHeight="1">
      <c r="A26" s="94"/>
      <c r="B26" s="95" t="s">
        <v>721</v>
      </c>
      <c r="C26" s="96"/>
      <c r="D26" s="96"/>
      <c r="E26" s="93" t="s">
        <v>697</v>
      </c>
      <c r="F26" s="91"/>
      <c r="G26" s="91"/>
      <c r="H26" s="91"/>
      <c r="I26" s="91"/>
      <c r="J26" s="91"/>
      <c r="K26" s="91"/>
      <c r="L26" s="91"/>
      <c r="M26" s="91"/>
      <c r="N26" s="91"/>
      <c r="O26" s="91"/>
    </row>
    <row r="27" spans="1:15" ht="21.75" customHeight="1">
      <c r="A27" s="94"/>
      <c r="B27" s="95" t="s">
        <v>649</v>
      </c>
      <c r="C27" s="96"/>
      <c r="D27" s="96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</row>
    <row r="28" spans="1:15" ht="21.75" customHeight="1">
      <c r="A28" s="94"/>
      <c r="B28" s="94"/>
      <c r="C28" s="94"/>
      <c r="D28" s="94"/>
      <c r="E28" s="91"/>
      <c r="F28" s="91"/>
      <c r="G28" s="91"/>
      <c r="H28" s="91"/>
      <c r="I28" s="91"/>
      <c r="J28" s="91"/>
      <c r="K28" s="91"/>
      <c r="L28" s="91"/>
      <c r="M28" s="91"/>
      <c r="N28" s="91"/>
      <c r="O28" s="91"/>
    </row>
    <row r="29" spans="1:15" ht="21.75" customHeight="1">
      <c r="A29" s="91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1"/>
      <c r="M29" s="91"/>
      <c r="N29" s="91"/>
      <c r="O29" s="91"/>
    </row>
  </sheetData>
  <mergeCells count="16">
    <mergeCell ref="M3:N3"/>
    <mergeCell ref="C8:C9"/>
    <mergeCell ref="B8:B9"/>
    <mergeCell ref="I22:N22"/>
    <mergeCell ref="B18:B19"/>
    <mergeCell ref="C18:C19"/>
    <mergeCell ref="B20:B21"/>
    <mergeCell ref="C20:C21"/>
    <mergeCell ref="B22:C22"/>
    <mergeCell ref="D22:H22"/>
    <mergeCell ref="B16:B17"/>
    <mergeCell ref="C16:C17"/>
    <mergeCell ref="D8:N8"/>
    <mergeCell ref="B10:B11"/>
    <mergeCell ref="B12:B13"/>
    <mergeCell ref="B14:B15"/>
  </mergeCells>
  <phoneticPr fontId="20" type="noConversion"/>
  <hyperlinks>
    <hyperlink ref="E14:E15" location="'0.5&quot; &amp; 6mm'!A1" display="56°" xr:uid="{00000000-0004-0000-0000-000000000000}"/>
    <hyperlink ref="K14:K15" location="'0.5&quot; &amp; 50mm'!A1" display="7°" xr:uid="{00000000-0004-0000-0000-000001000000}"/>
    <hyperlink ref="I16" location="'0.67&quot; &amp; 25mm'!A1" display="20°" xr:uid="{00000000-0004-0000-0000-000002000000}"/>
    <hyperlink ref="G14" location="'0.5&quot; &amp; 12mm'!A1" display="30°" xr:uid="{00000000-0004-0000-0000-000003000000}"/>
    <hyperlink ref="H14" location="'0.5&quot; &amp; 16mm'!A1" display="23°" xr:uid="{00000000-0004-0000-0000-000004000000}"/>
    <hyperlink ref="F14" location="'0.5&quot; &amp; 8mm'!A1" display="44°" xr:uid="{00000000-0004-0000-0000-000005000000}"/>
    <hyperlink ref="I14" location="'0.5&quot; &amp; 25mm '!A1" display="15°" xr:uid="{00000000-0004-0000-0000-000006000000}"/>
    <hyperlink ref="I18" location="'1&quot; &amp; 25mm'!A1" display="29°" xr:uid="{00000000-0004-0000-0000-000007000000}"/>
    <hyperlink ref="E12" location="'0.33&quot; &amp; 6mm'!A1" display="44°" xr:uid="{00000000-0004-0000-0000-000008000000}"/>
    <hyperlink ref="G12" location="'0.33&quot; &amp; 12mm'!A1" display="23°" xr:uid="{00000000-0004-0000-0000-000009000000}"/>
    <hyperlink ref="H12" location="'0.33&quot; &amp; 16mm'!A1" display="17°" xr:uid="{00000000-0004-0000-0000-00000A000000}"/>
    <hyperlink ref="I12" location="'0.33&quot; &amp; 25mm'!A1" display="11°" xr:uid="{00000000-0004-0000-0000-00000B000000}"/>
    <hyperlink ref="E10" location="'0.25&quot; &amp; 6mm '!A1" display="30° HFOV" xr:uid="{00000000-0004-0000-0000-00000C000000}"/>
    <hyperlink ref="F10" location="'0.25&quot; &amp; 8mm  '!A1" display="23°" xr:uid="{00000000-0004-0000-0000-00000D000000}"/>
    <hyperlink ref="G10" location="'0.25&quot; &amp; 12mm '!A1" display="15°" xr:uid="{00000000-0004-0000-0000-00000E000000}"/>
    <hyperlink ref="F12" location="'0.33&quot; &amp; 8mm '!A1" display="33°" xr:uid="{00000000-0004-0000-0000-00000F000000}"/>
    <hyperlink ref="J12" location="'0.33&quot; &amp; 35mm'!A1" display="8°" xr:uid="{00000000-0004-0000-0000-000010000000}"/>
    <hyperlink ref="K12" location="'0.33&quot; &amp; 50mm'!A1" display="6°" xr:uid="{00000000-0004-0000-0000-000011000000}"/>
    <hyperlink ref="L12" location="'0.33&quot; &amp; 75mm'!A1" display="4°" xr:uid="{00000000-0004-0000-0000-000012000000}"/>
    <hyperlink ref="M12" location="'0.33&quot; &amp; 100mm'!A1" display="3°" xr:uid="{00000000-0004-0000-0000-000013000000}"/>
    <hyperlink ref="J14" location="'0.5&quot; &amp; 35mm'!A1" display="10°" xr:uid="{00000000-0004-0000-0000-000014000000}"/>
    <hyperlink ref="L14" location="'0.5&quot; &amp; 75mm'!A1" display="5°" xr:uid="{00000000-0004-0000-0000-000015000000}"/>
    <hyperlink ref="L16" location="'0.67&quot; &amp; 75mm'!A1" display="7°" xr:uid="{00000000-0004-0000-0000-000016000000}"/>
    <hyperlink ref="L18" location="'1&quot; &amp; 75mm'!A1" display="10°" xr:uid="{00000000-0004-0000-0000-000017000000}"/>
    <hyperlink ref="K18" location="'1&quot; &amp; 50mm'!A1" display="15°" xr:uid="{00000000-0004-0000-0000-000018000000}"/>
    <hyperlink ref="J18" location="'1&quot; &amp; 35mm'!A1" display="21°" xr:uid="{00000000-0004-0000-0000-000019000000}"/>
    <hyperlink ref="K16" location="'0.67&quot; &amp; 50mm'!A1" display="10°" xr:uid="{00000000-0004-0000-0000-00001A000000}"/>
    <hyperlink ref="J16" location="'0.67&quot; &amp; 35mm'!A1" display="14°" xr:uid="{00000000-0004-0000-0000-00001B000000}"/>
    <hyperlink ref="J20" location="'30mm &amp; 35mm'!A1" display="39°" xr:uid="{00000000-0004-0000-0000-00001C000000}"/>
    <hyperlink ref="K20" location="'30mm &amp; 50mm'!A1" display="28°" xr:uid="{00000000-0004-0000-0000-00001D000000}"/>
    <hyperlink ref="L20" location="'30mm &amp; 75mm'!A1" display="19°" xr:uid="{00000000-0004-0000-0000-00001E000000}"/>
    <hyperlink ref="I20" location="'30mm &amp; 25mm'!A1" display="52°" xr:uid="{00000000-0004-0000-0000-00001F000000}"/>
    <hyperlink ref="H16" location="'0.67&quot; &amp; 16mm'!A1" display="31°" xr:uid="{00000000-0004-0000-0000-000020000000}"/>
    <hyperlink ref="B27" location="'Telecentric lens DB'!A1" display="Telecentric lens database" xr:uid="{00000000-0004-0000-0000-000021000000}"/>
    <hyperlink ref="B26" location="'Entocentric lens DB'!A1" display="Entocentric lens database" xr:uid="{00000000-0004-0000-0000-000022000000}"/>
    <hyperlink ref="G18" location="'1&quot; &amp; 12mm'!A1" display="56°" xr:uid="{1E54FD0B-73F9-4C78-95D5-B10907427EE7}"/>
  </hyperlinks>
  <pageMargins left="0.3" right="0.3" top="0.5" bottom="0.5" header="0.1" footer="0.1"/>
  <pageSetup paperSize="9" scale="5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S2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587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Kowa</v>
      </c>
      <c r="C5" s="49" t="s">
        <v>139</v>
      </c>
      <c r="D5" s="35">
        <f>IFERROR(VLOOKUP($C5,'Entocentric lens DB'!$B$5:$T$309,MATCH('Entocentric lens DB'!$D$4,'Entocentric lens DB'!$B$4:$T$4,0),0),"")</f>
        <v>25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2/3"</v>
      </c>
      <c r="G5" s="35" t="str">
        <f>IFERROR(VLOOKUP($C5,'Entocentric lens DB'!$B$5:$T$309,MATCH('Entocentric lens DB'!$G$4,'Entocentric lens DB'!$B$4:$T$4,0),0),"")</f>
        <v>M30.5x0.5</v>
      </c>
      <c r="H5" s="35" t="str">
        <f>IFERROR(VLOOKUP($C5,'Entocentric lens DB'!$B$5:$T$309,MATCH('Entocentric lens DB'!$P$4,'Entocentric lens DB'!$B$4:$T$4,0),0),"")</f>
        <v>200-500$</v>
      </c>
      <c r="I5" s="42" t="str">
        <f>IFERROR(VLOOKUP($C5,'Entocentric lens DB'!$B$5:$T$309,MATCH('Entocentric lens DB'!$Q$4,'Entocentric lens DB'!$B$4:$T$4,0),0),"")</f>
        <v>EL-16-40-TC-VIS-5D-M30.5</v>
      </c>
      <c r="J5" s="35" t="str">
        <f>IFERROR(VLOOKUP($I5,'Optotune lens DB'!$B$5:$I$23,MATCH('Optotune lens DB'!$I$4,'Optotune lens DB'!$B$4:$I$4,0),0),"")</f>
        <v>500-1000$</v>
      </c>
      <c r="K5" s="3" t="s">
        <v>582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77" t="s">
        <v>660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2.5</v>
      </c>
    </row>
    <row r="6" spans="1:19">
      <c r="B6" s="3" t="str">
        <f>IFERROR(VLOOKUP($C6,'Entocentric lens DB'!$B$5:$T$309,MATCH('Entocentric lens DB'!$C$4,'Entocentric lens DB'!$B$4:$T$4,0),0),"")</f>
        <v>Computar</v>
      </c>
      <c r="C6" s="49" t="s">
        <v>140</v>
      </c>
      <c r="D6" s="35">
        <f>IFERROR(VLOOKUP($C6,'Entocentric lens DB'!$B$5:$T$309,MATCH('Entocentric lens DB'!$D$4,'Entocentric lens DB'!$B$4:$T$4,0),0),"")</f>
        <v>25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2/3"</v>
      </c>
      <c r="G6" s="35" t="str">
        <f>IFERROR(VLOOKUP($C6,'Entocentric lens DB'!$B$5:$T$309,MATCH('Entocentric lens DB'!$G$4,'Entocentric lens DB'!$B$4:$T$4,0),0),"")</f>
        <v>M27x0.5</v>
      </c>
      <c r="H6" s="35" t="str">
        <f>IFERROR(VLOOKUP($C6,'Entocentric lens DB'!$B$5:$T$309,MATCH('Entocentric lens DB'!$P$4,'Entocentric lens DB'!$B$4:$T$4,0),0),"")</f>
        <v>200-500$</v>
      </c>
      <c r="I6" s="42" t="str">
        <f>IFERROR(VLOOKUP($C6,'Entocentric lens DB'!$B$5:$T$309,MATCH('Entocentric lens DB'!$Q$4,'Entocentric lens DB'!$B$4:$T$4,0),0),"")</f>
        <v>EL-16-40-TC-VIS-5D-M27</v>
      </c>
      <c r="J6" s="35" t="str">
        <f>IFERROR(VLOOKUP($I6,'Optotune lens DB'!$B$5:$I$23,MATCH('Optotune lens DB'!$I$4,'Optotune lens DB'!$B$4:$I$4,0),0),"")</f>
        <v>500-1000$</v>
      </c>
      <c r="K6" s="3" t="s">
        <v>582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77" t="s">
        <v>660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2.5</v>
      </c>
    </row>
    <row r="7" spans="1:19">
      <c r="B7" s="3" t="str">
        <f>IFERROR(VLOOKUP($C7,'Entocentric lens DB'!$B$5:$T$309,MATCH('Entocentric lens DB'!$C$4,'Entocentric lens DB'!$B$4:$T$4,0),0),"")</f>
        <v>Tamron</v>
      </c>
      <c r="C7" s="49" t="s">
        <v>142</v>
      </c>
      <c r="D7" s="35">
        <f>IFERROR(VLOOKUP($C7,'Entocentric lens DB'!$B$5:$T$309,MATCH('Entocentric lens DB'!$D$4,'Entocentric lens DB'!$B$4:$T$4,0),0),"")</f>
        <v>25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1/1.2"</v>
      </c>
      <c r="G7" s="35" t="str">
        <f>IFERROR(VLOOKUP($C7,'Entocentric lens DB'!$B$5:$T$309,MATCH('Entocentric lens DB'!$G$4,'Entocentric lens DB'!$B$4:$T$4,0),0),"")</f>
        <v>M27x0.5</v>
      </c>
      <c r="H7" s="35" t="str">
        <f>IFERROR(VLOOKUP($C7,'Entocentric lens DB'!$B$5:$T$309,MATCH('Entocentric lens DB'!$P$4,'Entocentric lens DB'!$B$4:$T$4,0),0),"")</f>
        <v>200-500$</v>
      </c>
      <c r="I7" s="42" t="str">
        <f>IFERROR(VLOOKUP($C7,'Entocentric lens DB'!$B$5:$T$309,MATCH('Entocentric lens DB'!$Q$4,'Entocentric lens DB'!$B$4:$T$4,0),0),"")</f>
        <v>EL-16-40-TC-VIS-5D-M27</v>
      </c>
      <c r="J7" s="35" t="str">
        <f>IFERROR(VLOOKUP($I7,'Optotune lens DB'!$B$5:$I$23,MATCH('Optotune lens DB'!$I$4,'Optotune lens DB'!$B$4:$I$4,0),0),"")</f>
        <v>500-1000$</v>
      </c>
      <c r="K7" s="3" t="s">
        <v>582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77" t="s">
        <v>660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3.5</v>
      </c>
    </row>
    <row r="8" spans="1:19">
      <c r="B8" s="3" t="str">
        <f>IFERROR(VLOOKUP($C8,'Entocentric lens DB'!$B$5:$T$309,MATCH('Entocentric lens DB'!$C$4,'Entocentric lens DB'!$B$4:$T$4,0),0),"")</f>
        <v>Fujinon</v>
      </c>
      <c r="C8" s="49" t="s">
        <v>144</v>
      </c>
      <c r="D8" s="35">
        <f>IFERROR(VLOOKUP($C8,'Entocentric lens DB'!$B$5:$T$309,MATCH('Entocentric lens DB'!$D$4,'Entocentric lens DB'!$B$4:$T$4,0),0),"")</f>
        <v>25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2/3"</v>
      </c>
      <c r="G8" s="35" t="str">
        <f>IFERROR(VLOOKUP($C8,'Entocentric lens DB'!$B$5:$T$309,MATCH('Entocentric lens DB'!$G$4,'Entocentric lens DB'!$B$4:$T$4,0),0),"")</f>
        <v>M25.5x0.5</v>
      </c>
      <c r="H8" s="35" t="str">
        <f>IFERROR(VLOOKUP($C8,'Entocentric lens DB'!$B$5:$T$309,MATCH('Entocentric lens DB'!$P$4,'Entocentric lens DB'!$B$4:$T$4,0),0),"")</f>
        <v>200-500$</v>
      </c>
      <c r="I8" s="42" t="str">
        <f>IFERROR(VLOOKUP($C8,'Entocentric lens DB'!$B$5:$T$309,MATCH('Entocentric lens DB'!$Q$4,'Entocentric lens DB'!$B$4:$T$4,0),0),"")</f>
        <v>EL-16-40-TC-VIS-5D-M25.5</v>
      </c>
      <c r="J8" s="35" t="str">
        <f>IFERROR(VLOOKUP($I8,'Optotune lens DB'!$B$5:$I$23,MATCH('Optotune lens DB'!$I$4,'Optotune lens DB'!$B$4:$I$4,0),0),"")</f>
        <v>500-1000$</v>
      </c>
      <c r="K8" s="3" t="s">
        <v>582</v>
      </c>
      <c r="L8" s="35" t="str">
        <f>IFERROR(VLOOKUP($C8,'Entocentric lens DB'!$B$5:$T$309,MATCH('Entocentric lens DB'!$R$4,'Entocentric lens DB'!$B$4:$T$4,0),0),"")</f>
        <v>NA</v>
      </c>
      <c r="M8" s="41">
        <f>IF(ISBLANK(C8),"",Overview!$H$3)</f>
        <v>1000</v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>inf</v>
      </c>
      <c r="O8" s="32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>200</v>
      </c>
      <c r="P8" s="77" t="s">
        <v>660</v>
      </c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3.5</v>
      </c>
    </row>
    <row r="9" spans="1:19">
      <c r="B9" s="3" t="str">
        <f>IFERROR(VLOOKUP($C9,'Entocentric lens DB'!$B$5:$T$309,MATCH('Entocentric lens DB'!$C$4,'Entocentric lens DB'!$B$4:$T$4,0),0),"")</f>
        <v>Kowa</v>
      </c>
      <c r="C9" s="49" t="s">
        <v>182</v>
      </c>
      <c r="D9" s="35">
        <f>IFERROR(VLOOKUP($C9,'Entocentric lens DB'!$B$5:$T$309,MATCH('Entocentric lens DB'!$D$4,'Entocentric lens DB'!$B$4:$T$4,0),0),"")</f>
        <v>25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2/3"</v>
      </c>
      <c r="G9" s="35" t="str">
        <f>IFERROR(VLOOKUP($C9,'Entocentric lens DB'!$B$5:$T$309,MATCH('Entocentric lens DB'!$G$4,'Entocentric lens DB'!$B$4:$T$4,0),0),"")</f>
        <v>M27x0.5</v>
      </c>
      <c r="H9" s="35" t="str">
        <f>IFERROR(VLOOKUP($C9,'Entocentric lens DB'!$B$5:$T$309,MATCH('Entocentric lens DB'!$P$4,'Entocentric lens DB'!$B$4:$T$4,0),0),"")</f>
        <v>200-500$</v>
      </c>
      <c r="I9" s="42" t="str">
        <f>IFERROR(VLOOKUP($C9,'Entocentric lens DB'!$B$5:$T$309,MATCH('Entocentric lens DB'!$Q$4,'Entocentric lens DB'!$B$4:$T$4,0),0),"")</f>
        <v>EL-16-40-TC-VIS-5D-M27</v>
      </c>
      <c r="J9" s="35" t="str">
        <f>IFERROR(VLOOKUP($I9,'Optotune lens DB'!$B$5:$I$23,MATCH('Optotune lens DB'!$I$4,'Optotune lens DB'!$B$4:$I$4,0),0),"")</f>
        <v>500-1000$</v>
      </c>
      <c r="K9" s="3" t="s">
        <v>582</v>
      </c>
      <c r="L9" s="35" t="str">
        <f>IFERROR(VLOOKUP($C9,'Entocentric lens DB'!$B$5:$T$309,MATCH('Entocentric lens DB'!$R$4,'Entocentric lens DB'!$B$4:$T$4,0),0),"")</f>
        <v>NA</v>
      </c>
      <c r="M9" s="41">
        <f>IF(ISBLANK(C9),"",Overview!$H$3)</f>
        <v>1000</v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>inf</v>
      </c>
      <c r="O9" s="32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>200</v>
      </c>
      <c r="P9" s="77" t="s">
        <v>660</v>
      </c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4</v>
      </c>
    </row>
    <row r="10" spans="1:19">
      <c r="B10" s="3" t="str">
        <f>IFERROR(VLOOKUP($C10,'Entocentric lens DB'!$B$5:$T$309,MATCH('Entocentric lens DB'!$C$4,'Entocentric lens DB'!$B$4:$T$4,0),0),"")</f>
        <v>Edmund Optics</v>
      </c>
      <c r="C10" s="49" t="s">
        <v>194</v>
      </c>
      <c r="D10" s="35">
        <f>IFERROR(VLOOKUP($C10,'Entocentric lens DB'!$B$5:$T$309,MATCH('Entocentric lens DB'!$D$4,'Entocentric lens DB'!$B$4:$T$4,0),0),"")</f>
        <v>25</v>
      </c>
      <c r="E10" s="35" t="str">
        <f>IFERROR(VLOOKUP($C10,'Entocentric lens DB'!$B$5:$T$309,MATCH('Entocentric lens DB'!$E$4,'Entocentric lens DB'!$B$4:$T$4,0),0),"")</f>
        <v>C-mount</v>
      </c>
      <c r="F10" s="35" t="str">
        <f>IFERROR(VLOOKUP($C10,'Entocentric lens DB'!$B$5:$T$309,MATCH('Entocentric lens DB'!$F$4,'Entocentric lens DB'!$B$4:$T$4,0),0),"")</f>
        <v>2/3"</v>
      </c>
      <c r="G10" s="35" t="str">
        <f>IFERROR(VLOOKUP($C10,'Entocentric lens DB'!$B$5:$T$309,MATCH('Entocentric lens DB'!$G$4,'Entocentric lens DB'!$B$4:$T$4,0),0),"")</f>
        <v>M25.5x0.5</v>
      </c>
      <c r="H10" s="35" t="str">
        <f>IFERROR(VLOOKUP($C10,'Entocentric lens DB'!$B$5:$T$309,MATCH('Entocentric lens DB'!$P$4,'Entocentric lens DB'!$B$4:$T$4,0),0),"")</f>
        <v>200-500$</v>
      </c>
      <c r="I10" s="42" t="str">
        <f>IFERROR(VLOOKUP($C10,'Entocentric lens DB'!$B$5:$T$309,MATCH('Entocentric lens DB'!$Q$4,'Entocentric lens DB'!$B$4:$T$4,0),0),"")</f>
        <v>EL-16-40-TC-VIS-5D-M25.5</v>
      </c>
      <c r="J10" s="35" t="str">
        <f>IFERROR(VLOOKUP($I10,'Optotune lens DB'!$B$5:$I$23,MATCH('Optotune lens DB'!$I$4,'Optotune lens DB'!$B$4:$I$4,0),0),"")</f>
        <v>500-1000$</v>
      </c>
      <c r="K10" s="3" t="s">
        <v>582</v>
      </c>
      <c r="L10" s="35" t="str">
        <f>IFERROR(VLOOKUP($C10,'Entocentric lens DB'!$B$5:$T$309,MATCH('Entocentric lens DB'!$R$4,'Entocentric lens DB'!$B$4:$T$4,0),0),"")</f>
        <v>NA</v>
      </c>
      <c r="M10" s="41">
        <f>IF(ISBLANK(C10),"",Overview!$H$3)</f>
        <v>1000</v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>inf</v>
      </c>
      <c r="O10" s="32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>200</v>
      </c>
      <c r="P10" s="77" t="s">
        <v>660</v>
      </c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>Optart</v>
      </c>
      <c r="C11" s="49" t="s">
        <v>415</v>
      </c>
      <c r="D11" s="35">
        <f>IFERROR(VLOOKUP($C11,'Entocentric lens DB'!$B$5:$T$309,MATCH('Entocentric lens DB'!$D$4,'Entocentric lens DB'!$B$4:$T$4,0),0),"")</f>
        <v>25</v>
      </c>
      <c r="E11" s="35" t="str">
        <f>IFERROR(VLOOKUP($C11,'Entocentric lens DB'!$B$5:$T$309,MATCH('Entocentric lens DB'!$E$4,'Entocentric lens DB'!$B$4:$T$4,0),0),"")</f>
        <v>C-mount</v>
      </c>
      <c r="F11" s="35" t="str">
        <f>IFERROR(VLOOKUP($C11,'Entocentric lens DB'!$B$5:$T$309,MATCH('Entocentric lens DB'!$F$4,'Entocentric lens DB'!$B$4:$T$4,0),0),"")</f>
        <v>2/3"</v>
      </c>
      <c r="G11" s="35" t="str">
        <f>IFERROR(VLOOKUP($C11,'Entocentric lens DB'!$B$5:$T$309,MATCH('Entocentric lens DB'!$G$4,'Entocentric lens DB'!$B$4:$T$4,0),0),"")</f>
        <v>M27x0.5</v>
      </c>
      <c r="H11" s="35" t="str">
        <f>IFERROR(VLOOKUP($C11,'Entocentric lens DB'!$B$5:$T$309,MATCH('Entocentric lens DB'!$P$4,'Entocentric lens DB'!$B$4:$T$4,0),0),"")</f>
        <v>On Request</v>
      </c>
      <c r="I11" s="42" t="str">
        <f>IFERROR(VLOOKUP($C11,'Entocentric lens DB'!$B$5:$T$309,MATCH('Entocentric lens DB'!$Q$4,'Entocentric lens DB'!$B$4:$T$4,0),0),"")</f>
        <v>EL-16-40-TC-VIS-5D-M27</v>
      </c>
      <c r="J11" s="35" t="str">
        <f>IFERROR(VLOOKUP($I11,'Optotune lens DB'!$B$5:$I$23,MATCH('Optotune lens DB'!$I$4,'Optotune lens DB'!$B$4:$I$4,0),0),"")</f>
        <v>500-1000$</v>
      </c>
      <c r="K11" s="3" t="s">
        <v>582</v>
      </c>
      <c r="L11" s="35" t="str">
        <f>IFERROR(VLOOKUP($C11,'Entocentric lens DB'!$B$5:$T$309,MATCH('Entocentric lens DB'!$R$4,'Entocentric lens DB'!$B$4:$T$4,0),0),"")</f>
        <v>NA</v>
      </c>
      <c r="M11" s="41">
        <f>IF(ISBLANK(C11),"",Overview!$H$3)</f>
        <v>1000</v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>inf</v>
      </c>
      <c r="O11" s="32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>200</v>
      </c>
      <c r="P11" s="77" t="s">
        <v>660</v>
      </c>
      <c r="Q11" s="45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>3.5</v>
      </c>
    </row>
    <row r="12" spans="1:19">
      <c r="B12" s="3" t="str">
        <f>IFERROR(VLOOKUP($C12,'Entocentric lens DB'!$B$5:$T$309,MATCH('Entocentric lens DB'!$C$4,'Entocentric lens DB'!$B$4:$T$4,0),0),"")</f>
        <v>Optart</v>
      </c>
      <c r="C12" s="49" t="s">
        <v>429</v>
      </c>
      <c r="D12" s="35">
        <f>IFERROR(VLOOKUP($C12,'Entocentric lens DB'!$B$5:$T$309,MATCH('Entocentric lens DB'!$D$4,'Entocentric lens DB'!$B$4:$T$4,0),0),"")</f>
        <v>25</v>
      </c>
      <c r="E12" s="35" t="str">
        <f>IFERROR(VLOOKUP($C12,'Entocentric lens DB'!$B$5:$T$309,MATCH('Entocentric lens DB'!$E$4,'Entocentric lens DB'!$B$4:$T$4,0),0),"")</f>
        <v>C-mount</v>
      </c>
      <c r="F12" s="35" t="str">
        <f>IFERROR(VLOOKUP($C12,'Entocentric lens DB'!$B$5:$T$309,MATCH('Entocentric lens DB'!$F$4,'Entocentric lens DB'!$B$4:$T$4,0),0),"")</f>
        <v>2/3"</v>
      </c>
      <c r="G12" s="35" t="str">
        <f>IFERROR(VLOOKUP($C12,'Entocentric lens DB'!$B$5:$T$309,MATCH('Entocentric lens DB'!$G$4,'Entocentric lens DB'!$B$4:$T$4,0),0),"")</f>
        <v>M27XP0.5</v>
      </c>
      <c r="H12" s="35" t="str">
        <f>IFERROR(VLOOKUP($C12,'Entocentric lens DB'!$B$5:$T$309,MATCH('Entocentric lens DB'!$P$4,'Entocentric lens DB'!$B$4:$T$4,0),0),"")</f>
        <v>On Request</v>
      </c>
      <c r="I12" s="42" t="str">
        <f>IFERROR(VLOOKUP($C12,'Entocentric lens DB'!$B$5:$T$309,MATCH('Entocentric lens DB'!$Q$4,'Entocentric lens DB'!$B$4:$T$4,0),0),"")</f>
        <v>EL-16-40-TC-VIS-5D-M27</v>
      </c>
      <c r="J12" s="35" t="str">
        <f>IFERROR(VLOOKUP($I12,'Optotune lens DB'!$B$5:$I$23,MATCH('Optotune lens DB'!$I$4,'Optotune lens DB'!$B$4:$I$4,0),0),"")</f>
        <v>500-1000$</v>
      </c>
      <c r="K12" s="3" t="s">
        <v>582</v>
      </c>
      <c r="L12" s="35" t="str">
        <f>IFERROR(VLOOKUP($C12,'Entocentric lens DB'!$B$5:$T$309,MATCH('Entocentric lens DB'!$R$4,'Entocentric lens DB'!$B$4:$T$4,0),0),"")</f>
        <v>NA</v>
      </c>
      <c r="M12" s="41">
        <f>IF(ISBLANK(C12),"",Overview!$H$3)</f>
        <v>1000</v>
      </c>
      <c r="N12" s="32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>inf</v>
      </c>
      <c r="O12" s="32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>200</v>
      </c>
      <c r="P12" s="77" t="s">
        <v>660</v>
      </c>
      <c r="Q12" s="45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>5</v>
      </c>
    </row>
    <row r="13" spans="1:19">
      <c r="B13" s="3" t="str">
        <f>IFERROR(VLOOKUP($C13,'Entocentric lens DB'!$B$5:$T$309,MATCH('Entocentric lens DB'!$C$4,'Entocentric lens DB'!$B$4:$T$4,0),0),"")</f>
        <v/>
      </c>
      <c r="C13" s="49"/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 t="str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/>
      </c>
    </row>
    <row r="14" spans="1:19">
      <c r="B14" s="3" t="str">
        <f>IFERROR(VLOOKUP($C14,'Entocentric lens DB'!$B$5:$T$309,MATCH('Entocentric lens DB'!$C$4,'Entocentric lens DB'!$B$4:$T$4,0),0),"")</f>
        <v/>
      </c>
      <c r="C14" s="49"/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 t="str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/>
      </c>
    </row>
    <row r="15" spans="1:19">
      <c r="B15" s="3" t="str">
        <f>IFERROR(VLOOKUP($C15,'Entocentric lens DB'!$B$5:$T$309,MATCH('Entocentric lens DB'!$C$4,'Entocentric lens DB'!$B$4:$T$4,0),0),"")</f>
        <v/>
      </c>
      <c r="C15" s="49"/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 t="str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/>
      </c>
    </row>
    <row r="16" spans="1:19">
      <c r="B16" s="3" t="str">
        <f>IFERROR(VLOOKUP($C16,'Entocentric lens DB'!$B$5:$T$309,MATCH('Entocentric lens DB'!$C$4,'Entocentric lens DB'!$B$4:$T$4,0),0),"")</f>
        <v/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 t="str">
        <f>IFERROR(VLOOKUP($C16,'Entocentric lens DB'!$B$5:$T$309,MATCH('Entocentric lens DB'!$Q$4,'Entocentric lens DB'!$B$4:$T$4,0),0),"")</f>
        <v/>
      </c>
      <c r="J16" s="35" t="str">
        <f>IFERROR(VLOOKUP($I16,'Optotune lens DB'!$B$5:$I$23,MATCH('Optotune lens DB'!$I$4,'Optotune lens DB'!$B$4:$I$4,0),0),"")</f>
        <v/>
      </c>
      <c r="L16" s="35" t="str">
        <f>IFERROR(VLOOKUP($C16,'Entocentric lens DB'!$B$5:$T$309,MATCH('Entocentric lens DB'!$R$4,'Entocentric lens DB'!$B$4:$T$4,0),0),"")</f>
        <v/>
      </c>
      <c r="M16" s="41" t="str">
        <f>IF(ISBLANK(C16),"",Overview!$H$3)</f>
        <v/>
      </c>
      <c r="N16" s="32" t="str">
        <f>IF(ISBLANK(C16),"",IF(IFERROR(1000/(1000/$M16+VLOOKUP($I16,'Optotune lens DB'!$B$5:$H$23,MATCH('Optotune lens DB'!$D$4,'Optotune lens DB'!$B$4:$H$4,0),0)),"inf")&lt;0,"inf",IFERROR(1000/(1000/$M16+VLOOKUP($I16,'Optotune lens DB'!$B$5:$H$23,MATCH('Optotune lens DB'!$D$4,'Optotune lens DB'!$B$4:$H$4,0),0)),"inf")))</f>
        <v/>
      </c>
      <c r="O16" s="32" t="str">
        <f>IF(ISBLANK(C16),"",IF(N16="inf",1000/(VLOOKUP($I16,'Optotune lens DB'!$B$5:$H$23,MATCH('Optotune lens DB'!$E$4,'Optotune lens DB'!$B$4:$H$4,0),0)-VLOOKUP($I16,'Optotune lens DB'!$B$5:$H$23,MATCH('Optotune lens DB'!$D$4,'Optotune lens DB'!$B$4:$H$4,0),0)),1000/(1000/$M16+VLOOKUP($I16,'Optotune lens DB'!$B$5:$H$23,MATCH('Optotune lens DB'!$E$4,'Optotune lens DB'!$B$4:$H$4,0),0))))</f>
        <v/>
      </c>
      <c r="P16" s="35"/>
      <c r="Q16" s="45" t="str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/>
      </c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1" t="s">
        <v>87</v>
      </c>
      <c r="C20" s="30" t="s">
        <v>131</v>
      </c>
      <c r="D20" s="30"/>
      <c r="E20" s="30" t="s">
        <v>131</v>
      </c>
      <c r="F20" s="30" t="s">
        <v>131</v>
      </c>
      <c r="G20" s="30" t="s">
        <v>131</v>
      </c>
      <c r="H20" s="30" t="s">
        <v>131</v>
      </c>
      <c r="I20" s="30" t="s">
        <v>131</v>
      </c>
      <c r="J20" s="30" t="s">
        <v>131</v>
      </c>
      <c r="K20" s="30" t="s">
        <v>131</v>
      </c>
      <c r="L20" s="30" t="s">
        <v>131</v>
      </c>
      <c r="M20" s="30" t="s">
        <v>131</v>
      </c>
      <c r="N20" s="30" t="s">
        <v>131</v>
      </c>
      <c r="O20" s="30" t="s">
        <v>131</v>
      </c>
      <c r="P20" s="43" t="s">
        <v>131</v>
      </c>
      <c r="Q20" s="44" t="s">
        <v>131</v>
      </c>
      <c r="R20" s="30" t="s">
        <v>131</v>
      </c>
      <c r="S20" s="30" t="s">
        <v>131</v>
      </c>
    </row>
  </sheetData>
  <phoneticPr fontId="20" type="noConversion"/>
  <dataValidations count="4">
    <dataValidation type="list" allowBlank="1" showInputMessage="1" showErrorMessage="1" sqref="J5:J19 H5:H19" xr:uid="{00000000-0002-0000-0900-000000000000}">
      <formula1>Prices</formula1>
    </dataValidation>
    <dataValidation type="list" allowBlank="1" showInputMessage="1" showErrorMessage="1" sqref="G5:G19" xr:uid="{00000000-0002-0000-0900-000001000000}">
      <formula1>Filter</formula1>
    </dataValidation>
    <dataValidation type="list" allowBlank="1" showInputMessage="1" showErrorMessage="1" sqref="F5:F19" xr:uid="{00000000-0002-0000-0900-000002000000}">
      <formula1>Formats</formula1>
    </dataValidation>
    <dataValidation type="list" allowBlank="1" showInputMessage="1" showErrorMessage="1" sqref="E5:E19" xr:uid="{00000000-0002-0000-0900-000003000000}">
      <formula1>Mounts</formula1>
    </dataValidation>
  </dataValidations>
  <hyperlinks>
    <hyperlink ref="B2" location="Overview!A1" display="Back to overview" xr:uid="{00000000-0004-0000-0900-000000000000}"/>
  </hyperlinks>
  <pageMargins left="0.3" right="0.3" top="0.5" bottom="0.5" header="0.1" footer="0.1"/>
  <pageSetup paperSize="9" orientation="landscape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S21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588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Optart</v>
      </c>
      <c r="C5" s="49" t="s">
        <v>400</v>
      </c>
      <c r="D5" s="35">
        <f>IFERROR(VLOOKUP($C5,'Entocentric lens DB'!$B$5:$T$309,MATCH('Entocentric lens DB'!$D$4,'Entocentric lens DB'!$B$4:$T$4,0),0),"")</f>
        <v>35</v>
      </c>
      <c r="E5" s="35" t="str">
        <f>IFERROR(VLOOKUP($C5,'Entocentric lens DB'!$B$5:$T$309,MATCH('Entocentric lens DB'!$E$4,'Entocentric lens DB'!$B$4:$T$4,0),0),"")</f>
        <v>C-mount</v>
      </c>
      <c r="F5" s="74" t="str">
        <f>IFERROR(VLOOKUP($C5,'Entocentric lens DB'!$B$5:$T$309,MATCH('Entocentric lens DB'!$F$4,'Entocentric lens DB'!$B$4:$T$4,0),0),"")</f>
        <v>4/3"</v>
      </c>
      <c r="G5" s="35" t="str">
        <f>IFERROR(VLOOKUP($C5,'Entocentric lens DB'!$B$5:$T$309,MATCH('Entocentric lens DB'!$G$4,'Entocentric lens DB'!$B$4:$T$4,0),0),"")</f>
        <v>M40.5xP0.5</v>
      </c>
      <c r="H5" s="35" t="str">
        <f>IFERROR(VLOOKUP($C5,'Entocentric lens DB'!$B$5:$T$309,MATCH('Entocentric lens DB'!$P$4,'Entocentric lens DB'!$B$4:$T$4,0),0),"")</f>
        <v>On Request</v>
      </c>
      <c r="I5" s="42" t="str">
        <f>IFERROR(VLOOKUP($C5,'Entocentric lens DB'!$B$5:$T$309,MATCH('Entocentric lens DB'!$Q$4,'Entocentric lens DB'!$B$4:$T$4,0),0),"")</f>
        <v>EL-16-40-TC-VIS-5D-C</v>
      </c>
      <c r="J5" s="35" t="str">
        <f>IFERROR(VLOOKUP($I5,'Optotune lens DB'!$B$5:$I$23,MATCH('Optotune lens DB'!$I$4,'Optotune lens DB'!$B$4:$I$4,0),0),"")</f>
        <v>500-1000$</v>
      </c>
      <c r="K5" s="3" t="s">
        <v>574</v>
      </c>
      <c r="L5" s="35" t="str">
        <f>IFERROR(VLOOKUP($C5,'Entocentric lens DB'!$B$5:$T$309,MATCH('Entocentric lens DB'!$R$4,'Entocentric lens DB'!$B$4:$T$4,0),0),"")</f>
        <v>NA</v>
      </c>
      <c r="M5" s="41"/>
      <c r="N5" s="79">
        <v>88</v>
      </c>
      <c r="O5" s="79">
        <v>67</v>
      </c>
      <c r="P5" s="35" t="s">
        <v>660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4</v>
      </c>
      <c r="S5" s="75"/>
    </row>
    <row r="6" spans="1:19">
      <c r="B6" s="3" t="str">
        <f>IFERROR(VLOOKUP($C6,'Entocentric lens DB'!$B$5:$T$309,MATCH('Entocentric lens DB'!$C$4,'Entocentric lens DB'!$B$4:$T$4,0),0),"")</f>
        <v>Optart</v>
      </c>
      <c r="C6" s="49" t="s">
        <v>407</v>
      </c>
      <c r="D6" s="35">
        <f>IFERROR(VLOOKUP($C6,'Entocentric lens DB'!$B$5:$T$309,MATCH('Entocentric lens DB'!$D$4,'Entocentric lens DB'!$B$4:$T$4,0),0),"")</f>
        <v>35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1"</v>
      </c>
      <c r="G6" s="35" t="str">
        <f>IFERROR(VLOOKUP($C6,'Entocentric lens DB'!$B$5:$T$309,MATCH('Entocentric lens DB'!$G$4,'Entocentric lens DB'!$B$4:$T$4,0),0),"")</f>
        <v>M46XP0.75</v>
      </c>
      <c r="H6" s="35" t="str">
        <f>IFERROR(VLOOKUP($C6,'Entocentric lens DB'!$B$5:$T$309,MATCH('Entocentric lens DB'!$P$4,'Entocentric lens DB'!$B$4:$T$4,0),0),"")</f>
        <v>On Request</v>
      </c>
      <c r="I6" s="42" t="str">
        <f>IFERROR(VLOOKUP($C6,'Entocentric lens DB'!$B$5:$T$309,MATCH('Entocentric lens DB'!$Q$4,'Entocentric lens DB'!$B$4:$T$4,0),0),"")</f>
        <v>EL-16-40-TC-VIS-5D-C</v>
      </c>
      <c r="J6" s="35" t="str">
        <f>IFERROR(VLOOKUP($I6,'Optotune lens DB'!$B$5:$I$23,MATCH('Optotune lens DB'!$I$4,'Optotune lens DB'!$B$4:$I$4,0),0),"")</f>
        <v>500-1000$</v>
      </c>
      <c r="K6" s="3" t="s">
        <v>574</v>
      </c>
      <c r="L6" s="35" t="str">
        <f>IFERROR(VLOOKUP($C6,'Entocentric lens DB'!$B$5:$T$309,MATCH('Entocentric lens DB'!$R$4,'Entocentric lens DB'!$B$4:$T$4,0),0),"")</f>
        <v>NA</v>
      </c>
      <c r="M6" s="41"/>
      <c r="N6" s="79">
        <v>88</v>
      </c>
      <c r="O6" s="79">
        <v>67</v>
      </c>
      <c r="P6" s="35" t="s">
        <v>660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5</v>
      </c>
    </row>
    <row r="7" spans="1:19">
      <c r="B7" s="3" t="str">
        <f>IFERROR(VLOOKUP($C7,'Entocentric lens DB'!$B$5:$T$309,MATCH('Entocentric lens DB'!$C$4,'Entocentric lens DB'!$B$4:$T$4,0),0),"")</f>
        <v>Optart</v>
      </c>
      <c r="C7" s="49" t="s">
        <v>416</v>
      </c>
      <c r="D7" s="35">
        <f>IFERROR(VLOOKUP($C7,'Entocentric lens DB'!$B$5:$T$309,MATCH('Entocentric lens DB'!$D$4,'Entocentric lens DB'!$B$4:$T$4,0),0),"")</f>
        <v>35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2/3"</v>
      </c>
      <c r="G7" s="35" t="str">
        <f>IFERROR(VLOOKUP($C7,'Entocentric lens DB'!$B$5:$T$309,MATCH('Entocentric lens DB'!$G$4,'Entocentric lens DB'!$B$4:$T$4,0),0),"")</f>
        <v>M37xP0.5</v>
      </c>
      <c r="H7" s="35" t="str">
        <f>IFERROR(VLOOKUP($C7,'Entocentric lens DB'!$B$5:$T$309,MATCH('Entocentric lens DB'!$P$4,'Entocentric lens DB'!$B$4:$T$4,0),0),"")</f>
        <v>On Request</v>
      </c>
      <c r="I7" s="42" t="str">
        <f>IFERROR(VLOOKUP($C7,'Entocentric lens DB'!$B$5:$T$309,MATCH('Entocentric lens DB'!$Q$4,'Entocentric lens DB'!$B$4:$T$4,0),0),"")</f>
        <v>EL-16-40-TC-VIS-5D-C</v>
      </c>
      <c r="J7" s="35" t="str">
        <f>IFERROR(VLOOKUP($I7,'Optotune lens DB'!$B$5:$I$23,MATCH('Optotune lens DB'!$I$4,'Optotune lens DB'!$B$4:$I$4,0),0),"")</f>
        <v>500-1000$</v>
      </c>
      <c r="K7" s="3" t="s">
        <v>574</v>
      </c>
      <c r="L7" s="35" t="str">
        <f>IFERROR(VLOOKUP($C7,'Entocentric lens DB'!$B$5:$T$309,MATCH('Entocentric lens DB'!$R$4,'Entocentric lens DB'!$B$4:$T$4,0),0),"")</f>
        <v>NA</v>
      </c>
      <c r="M7" s="41"/>
      <c r="N7" s="79">
        <v>88</v>
      </c>
      <c r="O7" s="79">
        <v>67</v>
      </c>
      <c r="P7" s="35" t="s">
        <v>660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3.5</v>
      </c>
    </row>
    <row r="8" spans="1:19">
      <c r="B8" s="3" t="str">
        <f>IFERROR(VLOOKUP($C8,'Entocentric lens DB'!$B$5:$T$309,MATCH('Entocentric lens DB'!$C$4,'Entocentric lens DB'!$B$4:$T$4,0),0),"")</f>
        <v>Kowa</v>
      </c>
      <c r="C8" s="3" t="s">
        <v>110</v>
      </c>
      <c r="D8" s="35">
        <f>IFERROR(VLOOKUP($C8,'Entocentric lens DB'!$B$5:$T$309,MATCH('Entocentric lens DB'!$D$4,'Entocentric lens DB'!$B$4:$T$4,0),0),"")</f>
        <v>35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2/3"</v>
      </c>
      <c r="G8" s="35" t="str">
        <f>IFERROR(VLOOKUP($C8,'Entocentric lens DB'!$B$5:$T$309,MATCH('Entocentric lens DB'!$G$4,'Entocentric lens DB'!$B$4:$T$4,0),0),"")</f>
        <v>M27x0.5</v>
      </c>
      <c r="H8" s="35" t="str">
        <f>IFERROR(VLOOKUP($C8,'Entocentric lens DB'!$B$5:$T$309,MATCH('Entocentric lens DB'!$P$4,'Entocentric lens DB'!$B$4:$T$4,0),0),"")</f>
        <v>100-200$</v>
      </c>
      <c r="I8" s="42" t="s">
        <v>71</v>
      </c>
      <c r="J8" s="35" t="str">
        <f>IFERROR(VLOOKUP($I8,'Optotune lens DB'!$B$5:$I$23,MATCH('Optotune lens DB'!$I$4,'Optotune lens DB'!$B$4:$I$4,0),0),"")</f>
        <v>500-1000$</v>
      </c>
      <c r="K8" s="3" t="s">
        <v>574</v>
      </c>
      <c r="L8" s="35" t="str">
        <f>IFERROR(VLOOKUP($C8,'Entocentric lens DB'!$B$5:$T$309,MATCH('Entocentric lens DB'!$R$4,'Entocentric lens DB'!$B$4:$T$4,0),0),"")</f>
        <v>NA</v>
      </c>
      <c r="M8" s="41"/>
      <c r="N8" s="79">
        <v>88</v>
      </c>
      <c r="O8" s="79">
        <v>67</v>
      </c>
      <c r="P8" s="35" t="s">
        <v>660</v>
      </c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5</v>
      </c>
      <c r="S8" s="3" t="s">
        <v>631</v>
      </c>
    </row>
    <row r="9" spans="1:19">
      <c r="B9" s="3" t="str">
        <f>IFERROR(VLOOKUP($C9,'Entocentric lens DB'!$B$5:$T$309,MATCH('Entocentric lens DB'!$C$4,'Entocentric lens DB'!$B$4:$T$4,0),0),"")</f>
        <v>Optart</v>
      </c>
      <c r="C9" s="49" t="s">
        <v>422</v>
      </c>
      <c r="D9" s="35">
        <f>IFERROR(VLOOKUP($C9,'Entocentric lens DB'!$B$5:$T$309,MATCH('Entocentric lens DB'!$D$4,'Entocentric lens DB'!$B$4:$T$4,0),0),"")</f>
        <v>35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2/3"</v>
      </c>
      <c r="G9" s="35" t="str">
        <f>IFERROR(VLOOKUP($C9,'Entocentric lens DB'!$B$5:$T$309,MATCH('Entocentric lens DB'!$G$4,'Entocentric lens DB'!$B$4:$T$4,0),0),"")</f>
        <v>M25.5x0.5</v>
      </c>
      <c r="H9" s="35" t="str">
        <f>IFERROR(VLOOKUP($C9,'Entocentric lens DB'!$B$5:$T$309,MATCH('Entocentric lens DB'!$P$4,'Entocentric lens DB'!$B$4:$T$4,0),0),"")</f>
        <v>On Request</v>
      </c>
      <c r="I9" s="42" t="str">
        <f>IFERROR(VLOOKUP($C9,'Entocentric lens DB'!$B$5:$T$309,MATCH('Entocentric lens DB'!$Q$4,'Entocentric lens DB'!$B$4:$T$4,0),0),"")</f>
        <v>EL-16-40-TC-VIS-5D-M25.5</v>
      </c>
      <c r="J9" s="35" t="str">
        <f>IFERROR(VLOOKUP($I9,'Optotune lens DB'!$B$5:$I$23,MATCH('Optotune lens DB'!$I$4,'Optotune lens DB'!$B$4:$I$4,0),0),"")</f>
        <v>500-1000$</v>
      </c>
      <c r="K9" s="3" t="s">
        <v>578</v>
      </c>
      <c r="L9" s="35" t="str">
        <f>IFERROR(VLOOKUP($C9,'Entocentric lens DB'!$B$5:$T$309,MATCH('Entocentric lens DB'!$R$4,'Entocentric lens DB'!$B$4:$T$4,0),0),"")</f>
        <v>NA</v>
      </c>
      <c r="M9" s="41">
        <f>IF(ISBLANK(C9),"",Overview!$H$3)</f>
        <v>1000</v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>inf</v>
      </c>
      <c r="O9" s="32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>200</v>
      </c>
      <c r="P9" s="35" t="s">
        <v>660</v>
      </c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3.5</v>
      </c>
    </row>
    <row r="10" spans="1:19">
      <c r="B10" s="3" t="str">
        <f>IFERROR(VLOOKUP($C10,'Entocentric lens DB'!$B$5:$T$309,MATCH('Entocentric lens DB'!$C$4,'Entocentric lens DB'!$B$4:$T$4,0),0),"")</f>
        <v>Optart</v>
      </c>
      <c r="C10" s="49" t="s">
        <v>430</v>
      </c>
      <c r="D10" s="35">
        <f>IFERROR(VLOOKUP($C10,'Entocentric lens DB'!$B$5:$T$309,MATCH('Entocentric lens DB'!$D$4,'Entocentric lens DB'!$B$4:$T$4,0),0),"")</f>
        <v>35</v>
      </c>
      <c r="E10" s="35" t="str">
        <f>IFERROR(VLOOKUP($C10,'Entocentric lens DB'!$B$5:$T$309,MATCH('Entocentric lens DB'!$E$4,'Entocentric lens DB'!$B$4:$T$4,0),0),"")</f>
        <v>C-mount</v>
      </c>
      <c r="F10" s="35" t="str">
        <f>IFERROR(VLOOKUP($C10,'Entocentric lens DB'!$B$5:$T$309,MATCH('Entocentric lens DB'!$F$4,'Entocentric lens DB'!$B$4:$T$4,0),0),"")</f>
        <v>2/3"</v>
      </c>
      <c r="G10" s="35" t="str">
        <f>IFERROR(VLOOKUP($C10,'Entocentric lens DB'!$B$5:$T$309,MATCH('Entocentric lens DB'!$G$4,'Entocentric lens DB'!$B$4:$T$4,0),0),"")</f>
        <v>M30.5XP0.5</v>
      </c>
      <c r="H10" s="35" t="str">
        <f>IFERROR(VLOOKUP($C10,'Entocentric lens DB'!$B$5:$T$309,MATCH('Entocentric lens DB'!$P$4,'Entocentric lens DB'!$B$4:$T$4,0),0),"")</f>
        <v>On Request</v>
      </c>
      <c r="I10" s="42" t="str">
        <f>IFERROR(VLOOKUP($C10,'Entocentric lens DB'!$B$5:$T$309,MATCH('Entocentric lens DB'!$Q$4,'Entocentric lens DB'!$B$4:$T$4,0),0),"")</f>
        <v>EL-16-40-TC-VIS-5D-M30.5</v>
      </c>
      <c r="J10" s="35" t="str">
        <f>IFERROR(VLOOKUP($I10,'Optotune lens DB'!$B$5:$I$23,MATCH('Optotune lens DB'!$I$4,'Optotune lens DB'!$B$4:$I$4,0),0),"")</f>
        <v>500-1000$</v>
      </c>
      <c r="K10" s="3" t="s">
        <v>578</v>
      </c>
      <c r="L10" s="35" t="str">
        <f>IFERROR(VLOOKUP($C10,'Entocentric lens DB'!$B$5:$T$309,MATCH('Entocentric lens DB'!$R$4,'Entocentric lens DB'!$B$4:$T$4,0),0),"")</f>
        <v>NA</v>
      </c>
      <c r="M10" s="41">
        <f>IF(ISBLANK(C10),"",Overview!$H$3)</f>
        <v>1000</v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>inf</v>
      </c>
      <c r="O10" s="32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>200</v>
      </c>
      <c r="P10" s="35" t="s">
        <v>660</v>
      </c>
      <c r="Q10" s="45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>5</v>
      </c>
    </row>
    <row r="11" spans="1:19">
      <c r="B11" s="3" t="str">
        <f>IFERROR(VLOOKUP($C11,'Entocentric lens DB'!$B$5:$T$309,MATCH('Entocentric lens DB'!$C$4,'Entocentric lens DB'!$B$4:$T$4,0),0),"")</f>
        <v>Kowa</v>
      </c>
      <c r="C11" s="3" t="s">
        <v>110</v>
      </c>
      <c r="D11" s="35">
        <f>IFERROR(VLOOKUP($C11,'Entocentric lens DB'!$B$5:$T$309,MATCH('Entocentric lens DB'!$D$4,'Entocentric lens DB'!$B$4:$T$4,0),0),"")</f>
        <v>35</v>
      </c>
      <c r="E11" s="35" t="str">
        <f>IFERROR(VLOOKUP($C11,'Entocentric lens DB'!$B$5:$T$309,MATCH('Entocentric lens DB'!$E$4,'Entocentric lens DB'!$B$4:$T$4,0),0),"")</f>
        <v>C-mount</v>
      </c>
      <c r="F11" s="35" t="str">
        <f>IFERROR(VLOOKUP($C11,'Entocentric lens DB'!$B$5:$T$309,MATCH('Entocentric lens DB'!$F$4,'Entocentric lens DB'!$B$4:$T$4,0),0),"")</f>
        <v>2/3"</v>
      </c>
      <c r="G11" s="35" t="str">
        <f>IFERROR(VLOOKUP($C11,'Entocentric lens DB'!$B$5:$T$309,MATCH('Entocentric lens DB'!$G$4,'Entocentric lens DB'!$B$4:$T$4,0),0),"")</f>
        <v>M27x0.5</v>
      </c>
      <c r="H11" s="35" t="str">
        <f>IFERROR(VLOOKUP($C11,'Entocentric lens DB'!$B$5:$T$309,MATCH('Entocentric lens DB'!$P$4,'Entocentric lens DB'!$B$4:$T$4,0),0),"")</f>
        <v>100-200$</v>
      </c>
      <c r="I11" s="42" t="str">
        <f>IFERROR(VLOOKUP($C11,'Entocentric lens DB'!$B$5:$T$309,MATCH('Entocentric lens DB'!$Q$4,'Entocentric lens DB'!$B$4:$T$4,0),0),"")</f>
        <v>EL-16-40-TC-VIS-5D-M27</v>
      </c>
      <c r="J11" s="35" t="str">
        <f>IFERROR(VLOOKUP($I11,'Optotune lens DB'!$B$5:$I$23,MATCH('Optotune lens DB'!$I$4,'Optotune lens DB'!$B$4:$I$4,0),0),"")</f>
        <v>500-1000$</v>
      </c>
      <c r="K11" s="3" t="s">
        <v>630</v>
      </c>
      <c r="L11" s="35" t="str">
        <f>IFERROR(VLOOKUP($C11,'Entocentric lens DB'!$B$5:$T$309,MATCH('Entocentric lens DB'!$R$4,'Entocentric lens DB'!$B$4:$T$4,0),0),"")</f>
        <v>NA</v>
      </c>
      <c r="M11" s="41">
        <f>IF(ISBLANK(C11),"",Overview!$H$3)</f>
        <v>1000</v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>inf</v>
      </c>
      <c r="O11" s="32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>200</v>
      </c>
      <c r="P11" s="35" t="s">
        <v>660</v>
      </c>
      <c r="Q11" s="45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>5</v>
      </c>
    </row>
    <row r="12" spans="1:19">
      <c r="B12" s="3" t="str">
        <f>IFERROR(VLOOKUP($C12,'Entocentric lens DB'!$B$5:$T$309,MATCH('Entocentric lens DB'!$C$4,'Entocentric lens DB'!$B$4:$T$4,0),0),"")</f>
        <v/>
      </c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/>
      </c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 t="str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/>
      </c>
    </row>
    <row r="13" spans="1:19">
      <c r="B13" s="3" t="str">
        <f>IFERROR(VLOOKUP($C13,'Entocentric lens DB'!$B$5:$T$309,MATCH('Entocentric lens DB'!$C$4,'Entocentric lens DB'!$B$4:$T$4,0),0),"")</f>
        <v/>
      </c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/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 t="str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/>
      </c>
    </row>
    <row r="14" spans="1:19">
      <c r="B14" s="3" t="str">
        <f>IFERROR(VLOOKUP($C14,'Entocentric lens DB'!$B$5:$T$309,MATCH('Entocentric lens DB'!$C$4,'Entocentric lens DB'!$B$4:$T$4,0),0),"")</f>
        <v/>
      </c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 t="str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/>
      </c>
    </row>
    <row r="15" spans="1:19">
      <c r="B15" s="3" t="str">
        <f>IFERROR(VLOOKUP($C15,'Entocentric lens DB'!$B$5:$T$309,MATCH('Entocentric lens DB'!$C$4,'Entocentric lens DB'!$B$4:$T$4,0),0),"")</f>
        <v/>
      </c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 t="str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/>
      </c>
    </row>
    <row r="16" spans="1:19">
      <c r="B16" s="3" t="str">
        <f>IFERROR(VLOOKUP($C16,'Entocentric lens DB'!$B$5:$T$309,MATCH('Entocentric lens DB'!$C$4,'Entocentric lens DB'!$B$4:$T$4,0),0),"")</f>
        <v/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 t="str">
        <f>IFERROR(VLOOKUP($C16,'Entocentric lens DB'!$B$5:$T$309,MATCH('Entocentric lens DB'!$Q$4,'Entocentric lens DB'!$B$4:$T$4,0),0),"")</f>
        <v/>
      </c>
      <c r="J16" s="35" t="str">
        <f>IFERROR(VLOOKUP($I16,'Optotune lens DB'!$B$5:$I$23,MATCH('Optotune lens DB'!$I$4,'Optotune lens DB'!$B$4:$I$4,0),0),"")</f>
        <v/>
      </c>
      <c r="L16" s="35" t="str">
        <f>IFERROR(VLOOKUP($C16,'Entocentric lens DB'!$B$5:$T$309,MATCH('Entocentric lens DB'!$R$4,'Entocentric lens DB'!$B$4:$T$4,0),0),"")</f>
        <v/>
      </c>
      <c r="M16" s="41" t="str">
        <f>IF(ISBLANK(C16),"",Overview!$H$3)</f>
        <v/>
      </c>
      <c r="N16" s="32" t="str">
        <f>IF(ISBLANK(C16),"",IF(IFERROR(1000/(1000/$M16+VLOOKUP($I16,'Optotune lens DB'!$B$5:$H$23,MATCH('Optotune lens DB'!$D$4,'Optotune lens DB'!$B$4:$H$4,0),0)),"inf")&lt;0,"inf",IFERROR(1000/(1000/$M16+VLOOKUP($I16,'Optotune lens DB'!$B$5:$H$23,MATCH('Optotune lens DB'!$D$4,'Optotune lens DB'!$B$4:$H$4,0),0)),"inf")))</f>
        <v/>
      </c>
      <c r="O16" s="32" t="str">
        <f>IF(ISBLANK(C16),"",IF(N16="inf",1000/(VLOOKUP($I16,'Optotune lens DB'!$B$5:$H$23,MATCH('Optotune lens DB'!$E$4,'Optotune lens DB'!$B$4:$H$4,0),0)-VLOOKUP($I16,'Optotune lens DB'!$B$5:$H$23,MATCH('Optotune lens DB'!$D$4,'Optotune lens DB'!$B$4:$H$4,0),0)),1000/(1000/$M16+VLOOKUP($I16,'Optotune lens DB'!$B$5:$H$23,MATCH('Optotune lens DB'!$E$4,'Optotune lens DB'!$B$4:$H$4,0),0))))</f>
        <v/>
      </c>
      <c r="P16" s="35"/>
      <c r="Q16" s="45" t="str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/>
      </c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" t="str">
        <f>IFERROR(VLOOKUP($C20,'Entocentric lens DB'!$B$5:$T$309,MATCH('Entocentric lens DB'!$C$4,'Entocentric lens DB'!$B$4:$T$4,0),0),"")</f>
        <v/>
      </c>
      <c r="D20" s="35" t="str">
        <f>IFERROR(VLOOKUP($C20,'Entocentric lens DB'!$B$5:$T$309,MATCH('Entocentric lens DB'!$D$4,'Entocentric lens DB'!$B$4:$T$4,0),0),"")</f>
        <v/>
      </c>
      <c r="E20" s="35" t="str">
        <f>IFERROR(VLOOKUP($C20,'Entocentric lens DB'!$B$5:$T$309,MATCH('Entocentric lens DB'!$E$4,'Entocentric lens DB'!$B$4:$T$4,0),0),"")</f>
        <v/>
      </c>
      <c r="F20" s="35" t="str">
        <f>IFERROR(VLOOKUP($C20,'Entocentric lens DB'!$B$5:$T$309,MATCH('Entocentric lens DB'!$F$4,'Entocentric lens DB'!$B$4:$T$4,0),0),"")</f>
        <v/>
      </c>
      <c r="G20" s="35" t="str">
        <f>IFERROR(VLOOKUP($C20,'Entocentric lens DB'!$B$5:$T$309,MATCH('Entocentric lens DB'!$G$4,'Entocentric lens DB'!$B$4:$T$4,0),0),"")</f>
        <v/>
      </c>
      <c r="H20" s="35" t="str">
        <f>IFERROR(VLOOKUP($C20,'Entocentric lens DB'!$B$5:$T$309,MATCH('Entocentric lens DB'!$P$4,'Entocentric lens DB'!$B$4:$T$4,0),0),"")</f>
        <v/>
      </c>
      <c r="I20" s="42" t="str">
        <f>IFERROR(VLOOKUP($C20,'Entocentric lens DB'!$B$5:$T$309,MATCH('Entocentric lens DB'!$Q$4,'Entocentric lens DB'!$B$4:$T$4,0),0),"")</f>
        <v/>
      </c>
      <c r="J20" s="35" t="str">
        <f>IFERROR(VLOOKUP($I20,'Optotune lens DB'!$B$5:$I$23,MATCH('Optotune lens DB'!$I$4,'Optotune lens DB'!$B$4:$I$4,0),0),"")</f>
        <v/>
      </c>
      <c r="L20" s="35" t="str">
        <f>IFERROR(VLOOKUP($C20,'Entocentric lens DB'!$B$5:$T$309,MATCH('Entocentric lens DB'!$R$4,'Entocentric lens DB'!$B$4:$T$4,0),0),"")</f>
        <v/>
      </c>
      <c r="M20" s="41" t="str">
        <f>IF(ISBLANK(C20),"",Overview!$H$3)</f>
        <v/>
      </c>
      <c r="N20" s="32" t="str">
        <f>IF(ISBLANK(C20),"",IF(IFERROR(1000/(1000/$M20+VLOOKUP($I20,'Optotune lens DB'!$B$5:$H$23,MATCH('Optotune lens DB'!$D$4,'Optotune lens DB'!$B$4:$H$4,0),0)),"inf")&lt;0,"inf",IFERROR(1000/(1000/$M20+VLOOKUP($I20,'Optotune lens DB'!$B$5:$H$23,MATCH('Optotune lens DB'!$D$4,'Optotune lens DB'!$B$4:$H$4,0),0)),"inf")))</f>
        <v/>
      </c>
      <c r="O20" s="32" t="str">
        <f>IF(ISBLANK(C20),"",IF(N20="inf",1000/(VLOOKUP($I20,'Optotune lens DB'!$B$5:$H$23,MATCH('Optotune lens DB'!$E$4,'Optotune lens DB'!$B$4:$H$4,0),0)-VLOOKUP($I20,'Optotune lens DB'!$B$5:$H$23,MATCH('Optotune lens DB'!$D$4,'Optotune lens DB'!$B$4:$H$4,0),0)),1000/(1000/$M20+VLOOKUP($I20,'Optotune lens DB'!$B$5:$H$23,MATCH('Optotune lens DB'!$E$4,'Optotune lens DB'!$B$4:$H$4,0),0))))</f>
        <v/>
      </c>
      <c r="P20" s="35"/>
      <c r="Q20" s="45" t="str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/>
      </c>
    </row>
    <row r="21" spans="2:19">
      <c r="B21" s="31" t="s">
        <v>87</v>
      </c>
      <c r="C21" s="30" t="s">
        <v>131</v>
      </c>
      <c r="D21" s="30"/>
      <c r="E21" s="30" t="s">
        <v>131</v>
      </c>
      <c r="F21" s="30" t="s">
        <v>131</v>
      </c>
      <c r="G21" s="30" t="s">
        <v>131</v>
      </c>
      <c r="H21" s="30" t="s">
        <v>131</v>
      </c>
      <c r="I21" s="30" t="s">
        <v>131</v>
      </c>
      <c r="J21" s="30" t="s">
        <v>131</v>
      </c>
      <c r="K21" s="30" t="s">
        <v>131</v>
      </c>
      <c r="L21" s="30" t="s">
        <v>131</v>
      </c>
      <c r="M21" s="30" t="s">
        <v>131</v>
      </c>
      <c r="N21" s="30" t="s">
        <v>131</v>
      </c>
      <c r="O21" s="30" t="s">
        <v>131</v>
      </c>
      <c r="P21" s="43" t="s">
        <v>131</v>
      </c>
      <c r="Q21" s="44" t="s">
        <v>131</v>
      </c>
      <c r="R21" s="30" t="s">
        <v>131</v>
      </c>
      <c r="S21" s="30" t="s">
        <v>131</v>
      </c>
    </row>
  </sheetData>
  <phoneticPr fontId="20" type="noConversion"/>
  <dataValidations disablePrompts="1" count="4">
    <dataValidation type="list" allowBlank="1" showInputMessage="1" showErrorMessage="1" sqref="E5:E20" xr:uid="{00000000-0002-0000-0A00-000000000000}">
      <formula1>Mounts</formula1>
    </dataValidation>
    <dataValidation type="list" allowBlank="1" showInputMessage="1" showErrorMessage="1" sqref="F5:F20" xr:uid="{00000000-0002-0000-0A00-000001000000}">
      <formula1>Formats</formula1>
    </dataValidation>
    <dataValidation type="list" allowBlank="1" showInputMessage="1" showErrorMessage="1" sqref="G5:G20" xr:uid="{00000000-0002-0000-0A00-000002000000}">
      <formula1>Filter</formula1>
    </dataValidation>
    <dataValidation type="list" allowBlank="1" showInputMessage="1" showErrorMessage="1" sqref="H5:H20 J5:J20" xr:uid="{00000000-0002-0000-0A00-000003000000}">
      <formula1>Prices</formula1>
    </dataValidation>
  </dataValidations>
  <hyperlinks>
    <hyperlink ref="B2" location="Overview!A1" display="Back to overview" xr:uid="{00000000-0004-0000-0A00-000000000000}"/>
  </hyperlinks>
  <pageMargins left="0.3" right="0.3" top="0.5" bottom="0.5" header="0.1" footer="0.1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S21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589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Kowa</v>
      </c>
      <c r="C5" s="28" t="s">
        <v>111</v>
      </c>
      <c r="D5" s="35">
        <f>IFERROR(VLOOKUP($C5,'Entocentric lens DB'!$B$5:$T$309,MATCH('Entocentric lens DB'!$D$4,'Entocentric lens DB'!$B$4:$T$4,0),0),"")</f>
        <v>50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2/3"</v>
      </c>
      <c r="G5" s="35" t="str">
        <f>IFERROR(VLOOKUP($C5,'Entocentric lens DB'!$B$5:$T$309,MATCH('Entocentric lens DB'!$G$4,'Entocentric lens DB'!$B$4:$T$4,0),0),"")</f>
        <v>M27x0.5</v>
      </c>
      <c r="H5" s="35" t="str">
        <f>IFERROR(VLOOKUP($C5,'Entocentric lens DB'!$B$5:$T$309,MATCH('Entocentric lens DB'!$P$4,'Entocentric lens DB'!$B$4:$T$4,0),0),"")</f>
        <v>100-200$</v>
      </c>
      <c r="I5" s="42" t="str">
        <f>IFERROR(VLOOKUP($C5,'Entocentric lens DB'!$B$5:$T$309,MATCH('Entocentric lens DB'!$Q$4,'Entocentric lens DB'!$B$4:$T$4,0),0),"")</f>
        <v>EL-16-40-TC-VIS-5D-M27</v>
      </c>
      <c r="J5" s="35" t="str">
        <f>IFERROR(VLOOKUP($I5,'Optotune lens DB'!$B$5:$I$23,MATCH('Optotune lens DB'!$I$4,'Optotune lens DB'!$B$4:$I$4,0),0),"")</f>
        <v>500-1000$</v>
      </c>
      <c r="K5" s="3" t="s">
        <v>578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660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5</v>
      </c>
    </row>
    <row r="6" spans="1:19">
      <c r="B6" s="3" t="str">
        <f>IFERROR(VLOOKUP($C6,'Entocentric lens DB'!$B$5:$T$309,MATCH('Entocentric lens DB'!$C$4,'Entocentric lens DB'!$B$4:$T$4,0),0),"")</f>
        <v>Kowa</v>
      </c>
      <c r="C6" s="49" t="s">
        <v>166</v>
      </c>
      <c r="D6" s="35">
        <f>IFERROR(VLOOKUP($C6,'Entocentric lens DB'!$B$5:$T$309,MATCH('Entocentric lens DB'!$D$4,'Entocentric lens DB'!$B$4:$T$4,0),0),"")</f>
        <v>50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2/3"</v>
      </c>
      <c r="G6" s="35" t="str">
        <f>IFERROR(VLOOKUP($C6,'Entocentric lens DB'!$B$5:$T$309,MATCH('Entocentric lens DB'!$G$4,'Entocentric lens DB'!$B$4:$T$4,0),0),"")</f>
        <v>M30.5x0.5</v>
      </c>
      <c r="H6" s="35" t="str">
        <f>IFERROR(VLOOKUP($C6,'Entocentric lens DB'!$B$5:$T$309,MATCH('Entocentric lens DB'!$P$4,'Entocentric lens DB'!$B$4:$T$4,0),0),"")</f>
        <v>500-1000$</v>
      </c>
      <c r="I6" s="42" t="str">
        <f>IFERROR(VLOOKUP($C6,'Entocentric lens DB'!$B$5:$T$309,MATCH('Entocentric lens DB'!$Q$4,'Entocentric lens DB'!$B$4:$T$4,0),0),"")</f>
        <v>EL-16-40-TC-VIS-5D-M30.5</v>
      </c>
      <c r="J6" s="35" t="str">
        <f>IFERROR(VLOOKUP($I6,'Optotune lens DB'!$B$5:$I$23,MATCH('Optotune lens DB'!$I$4,'Optotune lens DB'!$B$4:$I$4,0),0),"")</f>
        <v>500-1000$</v>
      </c>
      <c r="K6" s="3" t="s">
        <v>578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 t="s">
        <v>660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2</v>
      </c>
    </row>
    <row r="7" spans="1:19">
      <c r="B7" s="3" t="str">
        <f>IFERROR(VLOOKUP($C7,'Entocentric lens DB'!$B$5:$T$309,MATCH('Entocentric lens DB'!$C$4,'Entocentric lens DB'!$B$4:$T$4,0),0),"")</f>
        <v>Computar</v>
      </c>
      <c r="C7" s="49" t="s">
        <v>620</v>
      </c>
      <c r="D7" s="35">
        <f>IFERROR(VLOOKUP($C7,'Entocentric lens DB'!$B$5:$T$309,MATCH('Entocentric lens DB'!$D$4,'Entocentric lens DB'!$B$4:$T$4,0),0),"")</f>
        <v>50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2/3"</v>
      </c>
      <c r="G7" s="35" t="str">
        <f>IFERROR(VLOOKUP($C7,'Entocentric lens DB'!$B$5:$T$309,MATCH('Entocentric lens DB'!$G$4,'Entocentric lens DB'!$B$4:$T$4,0),0),"")</f>
        <v>M27x0.5</v>
      </c>
      <c r="H7" s="35" t="str">
        <f>IFERROR(VLOOKUP($C7,'Entocentric lens DB'!$B$5:$T$309,MATCH('Entocentric lens DB'!$P$4,'Entocentric lens DB'!$B$4:$T$4,0),0),"")</f>
        <v>200-500$</v>
      </c>
      <c r="I7" s="42" t="str">
        <f>IFERROR(VLOOKUP($C7,'Entocentric lens DB'!$B$5:$T$309,MATCH('Entocentric lens DB'!$Q$4,'Entocentric lens DB'!$B$4:$T$4,0),0),"")</f>
        <v>EL-16-40-TC-VIS-5D-M27</v>
      </c>
      <c r="J7" s="35" t="str">
        <f>IFERROR(VLOOKUP($I7,'Optotune lens DB'!$B$5:$I$23,MATCH('Optotune lens DB'!$I$4,'Optotune lens DB'!$B$4:$I$4,0),0),"")</f>
        <v>500-1000$</v>
      </c>
      <c r="K7" s="3" t="s">
        <v>578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35" t="s">
        <v>660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2.5</v>
      </c>
    </row>
    <row r="8" spans="1:19">
      <c r="B8" s="3" t="str">
        <f>IFERROR(VLOOKUP($C8,'Entocentric lens DB'!$B$5:$T$309,MATCH('Entocentric lens DB'!$C$4,'Entocentric lens DB'!$B$4:$T$4,0),0),"")</f>
        <v>Tamron</v>
      </c>
      <c r="C8" s="49" t="s">
        <v>171</v>
      </c>
      <c r="D8" s="35">
        <f>IFERROR(VLOOKUP($C8,'Entocentric lens DB'!$B$5:$T$309,MATCH('Entocentric lens DB'!$D$4,'Entocentric lens DB'!$B$4:$T$4,0),0),"")</f>
        <v>50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1/1.2"</v>
      </c>
      <c r="G8" s="35" t="str">
        <f>IFERROR(VLOOKUP($C8,'Entocentric lens DB'!$B$5:$T$309,MATCH('Entocentric lens DB'!$G$4,'Entocentric lens DB'!$B$4:$T$4,0),0),"")</f>
        <v>M27x0.5</v>
      </c>
      <c r="H8" s="35" t="str">
        <f>IFERROR(VLOOKUP($C8,'Entocentric lens DB'!$B$5:$T$309,MATCH('Entocentric lens DB'!$P$4,'Entocentric lens DB'!$B$4:$T$4,0),0),"")</f>
        <v>200-500$</v>
      </c>
      <c r="I8" s="42" t="str">
        <f>IFERROR(VLOOKUP($C8,'Entocentric lens DB'!$B$5:$T$309,MATCH('Entocentric lens DB'!$Q$4,'Entocentric lens DB'!$B$4:$T$4,0),0),"")</f>
        <v>EL-16-40-TC-VIS-5D-M27</v>
      </c>
      <c r="J8" s="35" t="str">
        <f>IFERROR(VLOOKUP($I8,'Optotune lens DB'!$B$5:$I$23,MATCH('Optotune lens DB'!$I$4,'Optotune lens DB'!$B$4:$I$4,0),0),"")</f>
        <v>500-1000$</v>
      </c>
      <c r="K8" s="3" t="s">
        <v>578</v>
      </c>
      <c r="L8" s="35" t="str">
        <f>IFERROR(VLOOKUP($C8,'Entocentric lens DB'!$B$5:$T$309,MATCH('Entocentric lens DB'!$R$4,'Entocentric lens DB'!$B$4:$T$4,0),0),"")</f>
        <v>NA</v>
      </c>
      <c r="M8" s="41">
        <f>IF(ISBLANK(C8),"",Overview!$H$3)</f>
        <v>1000</v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>inf</v>
      </c>
      <c r="O8" s="32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>200</v>
      </c>
      <c r="P8" s="35" t="s">
        <v>660</v>
      </c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3.5</v>
      </c>
    </row>
    <row r="9" spans="1:19">
      <c r="B9" s="3" t="str">
        <f>IFERROR(VLOOKUP($C9,'Entocentric lens DB'!$B$5:$T$309,MATCH('Entocentric lens DB'!$C$4,'Entocentric lens DB'!$B$4:$T$4,0),0),"")</f>
        <v>Kowa</v>
      </c>
      <c r="C9" s="49" t="s">
        <v>184</v>
      </c>
      <c r="D9" s="35">
        <f>IFERROR(VLOOKUP($C9,'Entocentric lens DB'!$B$5:$T$309,MATCH('Entocentric lens DB'!$D$4,'Entocentric lens DB'!$B$4:$T$4,0),0),"")</f>
        <v>50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2/3"</v>
      </c>
      <c r="G9" s="35" t="str">
        <f>IFERROR(VLOOKUP($C9,'Entocentric lens DB'!$B$5:$T$309,MATCH('Entocentric lens DB'!$G$4,'Entocentric lens DB'!$B$4:$T$4,0),0),"")</f>
        <v>M27x0.5</v>
      </c>
      <c r="H9" s="35" t="str">
        <f>IFERROR(VLOOKUP($C9,'Entocentric lens DB'!$B$5:$T$309,MATCH('Entocentric lens DB'!$P$4,'Entocentric lens DB'!$B$4:$T$4,0),0),"")</f>
        <v>200-500$</v>
      </c>
      <c r="I9" s="42" t="str">
        <f>IFERROR(VLOOKUP($C9,'Entocentric lens DB'!$B$5:$T$309,MATCH('Entocentric lens DB'!$Q$4,'Entocentric lens DB'!$B$4:$T$4,0),0),"")</f>
        <v>EL-16-40-TC-VIS-5D-M27</v>
      </c>
      <c r="J9" s="35" t="str">
        <f>IFERROR(VLOOKUP($I9,'Optotune lens DB'!$B$5:$I$23,MATCH('Optotune lens DB'!$I$4,'Optotune lens DB'!$B$4:$I$4,0),0),"")</f>
        <v>500-1000$</v>
      </c>
      <c r="K9" s="3" t="s">
        <v>578</v>
      </c>
      <c r="L9" s="35" t="str">
        <f>IFERROR(VLOOKUP($C9,'Entocentric lens DB'!$B$5:$T$309,MATCH('Entocentric lens DB'!$R$4,'Entocentric lens DB'!$B$4:$T$4,0),0),"")</f>
        <v>NA</v>
      </c>
      <c r="M9" s="41">
        <f>IF(ISBLANK(C9),"",Overview!$H$3)</f>
        <v>1000</v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>inf</v>
      </c>
      <c r="O9" s="32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>200</v>
      </c>
      <c r="P9" s="35" t="s">
        <v>660</v>
      </c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4</v>
      </c>
    </row>
    <row r="10" spans="1:19">
      <c r="B10" s="3" t="str">
        <f>IFERROR(VLOOKUP($C10,'Entocentric lens DB'!$B$5:$T$309,MATCH('Entocentric lens DB'!$C$4,'Entocentric lens DB'!$B$4:$T$4,0),0),"")</f>
        <v>Edmund Optics</v>
      </c>
      <c r="C10" s="49" t="s">
        <v>190</v>
      </c>
      <c r="D10" s="35">
        <f>IFERROR(VLOOKUP($C10,'Entocentric lens DB'!$B$5:$T$309,MATCH('Entocentric lens DB'!$D$4,'Entocentric lens DB'!$B$4:$T$4,0),0),"")</f>
        <v>50</v>
      </c>
      <c r="E10" s="35" t="str">
        <f>IFERROR(VLOOKUP($C10,'Entocentric lens DB'!$B$5:$T$309,MATCH('Entocentric lens DB'!$E$4,'Entocentric lens DB'!$B$4:$T$4,0),0),"")</f>
        <v>C-mount</v>
      </c>
      <c r="F10" s="35" t="str">
        <f>IFERROR(VLOOKUP($C10,'Entocentric lens DB'!$B$5:$T$309,MATCH('Entocentric lens DB'!$F$4,'Entocentric lens DB'!$B$4:$T$4,0),0),"")</f>
        <v>2/3"</v>
      </c>
      <c r="G10" s="35" t="str">
        <f>IFERROR(VLOOKUP($C10,'Entocentric lens DB'!$B$5:$T$309,MATCH('Entocentric lens DB'!$G$4,'Entocentric lens DB'!$B$4:$T$4,0),0),"")</f>
        <v>M30.5x0.5</v>
      </c>
      <c r="H10" s="35" t="str">
        <f>IFERROR(VLOOKUP($C10,'Entocentric lens DB'!$B$5:$T$309,MATCH('Entocentric lens DB'!$P$4,'Entocentric lens DB'!$B$4:$T$4,0),0),"")</f>
        <v>200-500$</v>
      </c>
      <c r="I10" s="42" t="str">
        <f>IFERROR(VLOOKUP($C10,'Entocentric lens DB'!$B$5:$T$309,MATCH('Entocentric lens DB'!$Q$4,'Entocentric lens DB'!$B$4:$T$4,0),0),"")</f>
        <v>EL-16-40-TC-VIS-5D-M30.5</v>
      </c>
      <c r="J10" s="35" t="str">
        <f>IFERROR(VLOOKUP($I10,'Optotune lens DB'!$B$5:$I$23,MATCH('Optotune lens DB'!$I$4,'Optotune lens DB'!$B$4:$I$4,0),0),"")</f>
        <v>500-1000$</v>
      </c>
      <c r="K10" s="3" t="s">
        <v>578</v>
      </c>
      <c r="L10" s="35" t="str">
        <f>IFERROR(VLOOKUP($C10,'Entocentric lens DB'!$B$5:$T$309,MATCH('Entocentric lens DB'!$R$4,'Entocentric lens DB'!$B$4:$T$4,0),0),"")</f>
        <v>NA</v>
      </c>
      <c r="M10" s="41">
        <f>IF(ISBLANK(C10),"",Overview!$H$3)</f>
        <v>1000</v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>inf</v>
      </c>
      <c r="O10" s="32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>200</v>
      </c>
      <c r="P10" s="35" t="s">
        <v>660</v>
      </c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>Optart</v>
      </c>
      <c r="C11" s="49" t="s">
        <v>417</v>
      </c>
      <c r="D11" s="35">
        <f>IFERROR(VLOOKUP($C11,'Entocentric lens DB'!$B$5:$T$309,MATCH('Entocentric lens DB'!$D$4,'Entocentric lens DB'!$B$4:$T$4,0),0),"")</f>
        <v>50</v>
      </c>
      <c r="E11" s="35" t="str">
        <f>IFERROR(VLOOKUP($C11,'Entocentric lens DB'!$B$5:$T$309,MATCH('Entocentric lens DB'!$E$4,'Entocentric lens DB'!$B$4:$T$4,0),0),"")</f>
        <v>C-mount</v>
      </c>
      <c r="F11" s="35" t="str">
        <f>IFERROR(VLOOKUP($C11,'Entocentric lens DB'!$B$5:$T$309,MATCH('Entocentric lens DB'!$F$4,'Entocentric lens DB'!$B$4:$T$4,0),0),"")</f>
        <v>2/3"</v>
      </c>
      <c r="G11" s="35" t="str">
        <f>IFERROR(VLOOKUP($C11,'Entocentric lens DB'!$B$5:$T$309,MATCH('Entocentric lens DB'!$G$4,'Entocentric lens DB'!$B$4:$T$4,0),0),"")</f>
        <v>M37xP0.5</v>
      </c>
      <c r="H11" s="35" t="str">
        <f>IFERROR(VLOOKUP($C11,'Entocentric lens DB'!$B$5:$T$309,MATCH('Entocentric lens DB'!$P$4,'Entocentric lens DB'!$B$4:$T$4,0),0),"")</f>
        <v>On Request</v>
      </c>
      <c r="I11" s="42" t="str">
        <f>IFERROR(VLOOKUP($C11,'Entocentric lens DB'!$B$5:$T$309,MATCH('Entocentric lens DB'!$Q$4,'Entocentric lens DB'!$B$4:$T$4,0),0),"")</f>
        <v>EL-16-40-TC-VIS-5D-C</v>
      </c>
      <c r="J11" s="35" t="str">
        <f>IFERROR(VLOOKUP($I11,'Optotune lens DB'!$B$5:$I$23,MATCH('Optotune lens DB'!$I$4,'Optotune lens DB'!$B$4:$I$4,0),0),"")</f>
        <v>500-1000$</v>
      </c>
      <c r="K11" s="3" t="s">
        <v>574</v>
      </c>
      <c r="L11" s="35" t="str">
        <f>IFERROR(VLOOKUP($C11,'Entocentric lens DB'!$B$5:$T$309,MATCH('Entocentric lens DB'!$R$4,'Entocentric lens DB'!$B$4:$T$4,0),0),"")</f>
        <v>NA</v>
      </c>
      <c r="M11" s="41"/>
      <c r="N11" s="79">
        <v>180</v>
      </c>
      <c r="O11" s="79">
        <v>220</v>
      </c>
      <c r="P11" s="35" t="s">
        <v>660</v>
      </c>
      <c r="Q11" s="45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>3.5</v>
      </c>
    </row>
    <row r="12" spans="1:19">
      <c r="B12" s="3" t="str">
        <f>IFERROR(VLOOKUP($C12,'Entocentric lens DB'!$B$5:$T$309,MATCH('Entocentric lens DB'!$C$4,'Entocentric lens DB'!$B$4:$T$4,0),0),"")</f>
        <v>Kowa</v>
      </c>
      <c r="C12" s="49" t="s">
        <v>184</v>
      </c>
      <c r="D12" s="35">
        <f>IFERROR(VLOOKUP($C12,'Entocentric lens DB'!$B$5:$T$309,MATCH('Entocentric lens DB'!$D$4,'Entocentric lens DB'!$B$4:$T$4,0),0),"")</f>
        <v>50</v>
      </c>
      <c r="E12" s="35" t="str">
        <f>IFERROR(VLOOKUP($C12,'Entocentric lens DB'!$B$5:$T$309,MATCH('Entocentric lens DB'!$E$4,'Entocentric lens DB'!$B$4:$T$4,0),0),"")</f>
        <v>C-mount</v>
      </c>
      <c r="F12" s="77" t="str">
        <f>IFERROR(VLOOKUP($C12,'Entocentric lens DB'!$B$5:$T$309,MATCH('Entocentric lens DB'!$F$4,'Entocentric lens DB'!$B$4:$T$4,0),0),"")</f>
        <v>2/3"</v>
      </c>
      <c r="G12" s="35" t="str">
        <f>IFERROR(VLOOKUP($C12,'Entocentric lens DB'!$B$5:$T$309,MATCH('Entocentric lens DB'!$G$4,'Entocentric lens DB'!$B$4:$T$4,0),0),"")</f>
        <v>M27x0.5</v>
      </c>
      <c r="H12" s="35" t="str">
        <f>IFERROR(VLOOKUP($C12,'Entocentric lens DB'!$B$5:$T$309,MATCH('Entocentric lens DB'!$P$4,'Entocentric lens DB'!$B$4:$T$4,0),0),"")</f>
        <v>200-500$</v>
      </c>
      <c r="I12" s="42" t="s">
        <v>71</v>
      </c>
      <c r="J12" s="35" t="str">
        <f>IFERROR(VLOOKUP($I12,'Optotune lens DB'!$B$5:$I$23,MATCH('Optotune lens DB'!$I$4,'Optotune lens DB'!$B$4:$I$4,0),0),"")</f>
        <v>500-1000$</v>
      </c>
      <c r="K12" s="3" t="s">
        <v>574</v>
      </c>
      <c r="L12" s="35" t="str">
        <f>IFERROR(VLOOKUP($C12,'Entocentric lens DB'!$B$5:$T$309,MATCH('Entocentric lens DB'!$R$4,'Entocentric lens DB'!$B$4:$T$4,0),0),"")</f>
        <v>NA</v>
      </c>
      <c r="M12" s="41"/>
      <c r="N12" s="79">
        <v>180</v>
      </c>
      <c r="O12" s="79">
        <v>220</v>
      </c>
      <c r="P12" s="35" t="s">
        <v>660</v>
      </c>
      <c r="Q12" s="45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>4</v>
      </c>
      <c r="S12" s="76"/>
    </row>
    <row r="13" spans="1:19">
      <c r="B13" s="3" t="str">
        <f>IFERROR(VLOOKUP($C13,'Entocentric lens DB'!$B$5:$T$309,MATCH('Entocentric lens DB'!$C$4,'Entocentric lens DB'!$B$4:$T$4,0),0),"")</f>
        <v>Optart</v>
      </c>
      <c r="C13" s="49" t="s">
        <v>423</v>
      </c>
      <c r="D13" s="35">
        <f>IFERROR(VLOOKUP($C13,'Entocentric lens DB'!$B$5:$T$309,MATCH('Entocentric lens DB'!$D$4,'Entocentric lens DB'!$B$4:$T$4,0),0),"")</f>
        <v>50</v>
      </c>
      <c r="E13" s="35" t="str">
        <f>IFERROR(VLOOKUP($C13,'Entocentric lens DB'!$B$5:$T$309,MATCH('Entocentric lens DB'!$E$4,'Entocentric lens DB'!$B$4:$T$4,0),0),"")</f>
        <v>C-mount</v>
      </c>
      <c r="F13" s="35" t="str">
        <f>IFERROR(VLOOKUP($C13,'Entocentric lens DB'!$B$5:$T$309,MATCH('Entocentric lens DB'!$F$4,'Entocentric lens DB'!$B$4:$T$4,0),0),"")</f>
        <v>2/3"</v>
      </c>
      <c r="G13" s="35" t="str">
        <f>IFERROR(VLOOKUP($C13,'Entocentric lens DB'!$B$5:$T$309,MATCH('Entocentric lens DB'!$G$4,'Entocentric lens DB'!$B$4:$T$4,0),0),"")</f>
        <v>M25.5x0.5</v>
      </c>
      <c r="H13" s="35" t="str">
        <f>IFERROR(VLOOKUP($C13,'Entocentric lens DB'!$B$5:$T$309,MATCH('Entocentric lens DB'!$P$4,'Entocentric lens DB'!$B$4:$T$4,0),0),"")</f>
        <v>On Request</v>
      </c>
      <c r="I13" s="42" t="str">
        <f>IFERROR(VLOOKUP($C13,'Entocentric lens DB'!$B$5:$T$309,MATCH('Entocentric lens DB'!$Q$4,'Entocentric lens DB'!$B$4:$T$4,0),0),"")</f>
        <v>EL-16-40-TC-VIS-5D-M25.5</v>
      </c>
      <c r="J13" s="35" t="str">
        <f>IFERROR(VLOOKUP($I13,'Optotune lens DB'!$B$5:$I$23,MATCH('Optotune lens DB'!$I$4,'Optotune lens DB'!$B$4:$I$4,0),0),"")</f>
        <v>500-1000$</v>
      </c>
      <c r="K13" s="3" t="s">
        <v>578</v>
      </c>
      <c r="L13" s="35" t="str">
        <f>IFERROR(VLOOKUP($C13,'Entocentric lens DB'!$B$5:$T$309,MATCH('Entocentric lens DB'!$R$4,'Entocentric lens DB'!$B$4:$T$4,0),0),"")</f>
        <v>NA</v>
      </c>
      <c r="M13" s="41">
        <f>IF(ISBLANK(C13),"",Overview!$H$3)</f>
        <v>1000</v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>inf</v>
      </c>
      <c r="O13" s="32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>200</v>
      </c>
      <c r="P13" s="35" t="s">
        <v>660</v>
      </c>
      <c r="Q13" s="45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>3.5</v>
      </c>
    </row>
    <row r="14" spans="1:19">
      <c r="B14" s="3" t="str">
        <f>IFERROR(VLOOKUP($C14,'Entocentric lens DB'!$B$5:$T$309,MATCH('Entocentric lens DB'!$C$4,'Entocentric lens DB'!$B$4:$T$4,0),0),"")</f>
        <v>Optart</v>
      </c>
      <c r="C14" s="49" t="s">
        <v>431</v>
      </c>
      <c r="D14" s="35">
        <f>IFERROR(VLOOKUP($C14,'Entocentric lens DB'!$B$5:$T$309,MATCH('Entocentric lens DB'!$D$4,'Entocentric lens DB'!$B$4:$T$4,0),0),"")</f>
        <v>50</v>
      </c>
      <c r="E14" s="35" t="str">
        <f>IFERROR(VLOOKUP($C14,'Entocentric lens DB'!$B$5:$T$309,MATCH('Entocentric lens DB'!$E$4,'Entocentric lens DB'!$B$4:$T$4,0),0),"")</f>
        <v>C-mount</v>
      </c>
      <c r="F14" s="35" t="str">
        <f>IFERROR(VLOOKUP($C14,'Entocentric lens DB'!$B$5:$T$309,MATCH('Entocentric lens DB'!$F$4,'Entocentric lens DB'!$B$4:$T$4,0),0),"")</f>
        <v>2/3"</v>
      </c>
      <c r="G14" s="35" t="str">
        <f>IFERROR(VLOOKUP($C14,'Entocentric lens DB'!$B$5:$T$309,MATCH('Entocentric lens DB'!$G$4,'Entocentric lens DB'!$B$4:$T$4,0),0),"")</f>
        <v>M30.5XP0.5</v>
      </c>
      <c r="H14" s="35" t="str">
        <f>IFERROR(VLOOKUP($C14,'Entocentric lens DB'!$B$5:$T$309,MATCH('Entocentric lens DB'!$P$4,'Entocentric lens DB'!$B$4:$T$4,0),0),"")</f>
        <v>On Request</v>
      </c>
      <c r="I14" s="42" t="str">
        <f>IFERROR(VLOOKUP($C14,'Entocentric lens DB'!$B$5:$T$309,MATCH('Entocentric lens DB'!$Q$4,'Entocentric lens DB'!$B$4:$T$4,0),0),"")</f>
        <v>EL-16-40-TC-VIS-5D-M30.5</v>
      </c>
      <c r="J14" s="35" t="str">
        <f>IFERROR(VLOOKUP($I14,'Optotune lens DB'!$B$5:$I$23,MATCH('Optotune lens DB'!$I$4,'Optotune lens DB'!$B$4:$I$4,0),0),"")</f>
        <v>500-1000$</v>
      </c>
      <c r="K14" s="3" t="s">
        <v>578</v>
      </c>
      <c r="L14" s="35" t="str">
        <f>IFERROR(VLOOKUP($C14,'Entocentric lens DB'!$B$5:$T$309,MATCH('Entocentric lens DB'!$R$4,'Entocentric lens DB'!$B$4:$T$4,0),0),"")</f>
        <v>NA</v>
      </c>
      <c r="M14" s="41">
        <f>IF(ISBLANK(C14),"",Overview!$H$3)</f>
        <v>1000</v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>inf</v>
      </c>
      <c r="O14" s="32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>200</v>
      </c>
      <c r="P14" s="35" t="s">
        <v>660</v>
      </c>
      <c r="Q14" s="45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>5</v>
      </c>
    </row>
    <row r="15" spans="1:19">
      <c r="C15" s="49"/>
      <c r="D15" s="35"/>
      <c r="E15" s="35"/>
      <c r="F15" s="35"/>
      <c r="G15" s="35"/>
      <c r="H15" s="35"/>
      <c r="I15" s="42"/>
      <c r="J15" s="35"/>
      <c r="L15" s="35"/>
      <c r="M15" s="41"/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/>
      <c r="N16" s="32"/>
      <c r="O16" s="32"/>
      <c r="P16" s="35"/>
      <c r="Q16" s="45"/>
    </row>
    <row r="17" spans="2:19">
      <c r="C17" s="49"/>
      <c r="D17" s="35"/>
      <c r="E17" s="35"/>
      <c r="F17" s="35"/>
      <c r="G17" s="35"/>
      <c r="H17" s="35"/>
      <c r="I17" s="42"/>
      <c r="J17" s="35"/>
      <c r="L17" s="35"/>
      <c r="M17" s="41"/>
      <c r="N17" s="32"/>
      <c r="O17" s="32"/>
      <c r="P17" s="35"/>
      <c r="Q17" s="45"/>
    </row>
    <row r="18" spans="2:19">
      <c r="D18" s="35"/>
      <c r="E18" s="35"/>
      <c r="F18" s="35"/>
      <c r="G18" s="35"/>
      <c r="H18" s="35"/>
      <c r="I18" s="42"/>
      <c r="J18" s="35"/>
      <c r="L18" s="35"/>
      <c r="M18" s="41"/>
      <c r="N18" s="32"/>
      <c r="O18" s="32"/>
      <c r="P18" s="35"/>
      <c r="Q18" s="45"/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" t="str">
        <f>IFERROR(VLOOKUP($C20,'Entocentric lens DB'!$B$5:$T$309,MATCH('Entocentric lens DB'!$C$4,'Entocentric lens DB'!$B$4:$T$4,0),0),"")</f>
        <v/>
      </c>
      <c r="D20" s="35" t="str">
        <f>IFERROR(VLOOKUP($C20,'Entocentric lens DB'!$B$5:$T$309,MATCH('Entocentric lens DB'!$D$4,'Entocentric lens DB'!$B$4:$T$4,0),0),"")</f>
        <v/>
      </c>
      <c r="E20" s="35" t="str">
        <f>IFERROR(VLOOKUP($C20,'Entocentric lens DB'!$B$5:$T$309,MATCH('Entocentric lens DB'!$E$4,'Entocentric lens DB'!$B$4:$T$4,0),0),"")</f>
        <v/>
      </c>
      <c r="F20" s="35" t="str">
        <f>IFERROR(VLOOKUP($C20,'Entocentric lens DB'!$B$5:$T$309,MATCH('Entocentric lens DB'!$F$4,'Entocentric lens DB'!$B$4:$T$4,0),0),"")</f>
        <v/>
      </c>
      <c r="G20" s="35" t="str">
        <f>IFERROR(VLOOKUP($C20,'Entocentric lens DB'!$B$5:$T$309,MATCH('Entocentric lens DB'!$G$4,'Entocentric lens DB'!$B$4:$T$4,0),0),"")</f>
        <v/>
      </c>
      <c r="H20" s="35" t="str">
        <f>IFERROR(VLOOKUP($C20,'Entocentric lens DB'!$B$5:$T$309,MATCH('Entocentric lens DB'!$P$4,'Entocentric lens DB'!$B$4:$T$4,0),0),"")</f>
        <v/>
      </c>
      <c r="I20" s="42" t="str">
        <f>IFERROR(VLOOKUP($C20,'Entocentric lens DB'!$B$5:$T$309,MATCH('Entocentric lens DB'!$Q$4,'Entocentric lens DB'!$B$4:$T$4,0),0),"")</f>
        <v/>
      </c>
      <c r="J20" s="35" t="str">
        <f>IFERROR(VLOOKUP($I20,'Optotune lens DB'!$B$5:$I$23,MATCH('Optotune lens DB'!$I$4,'Optotune lens DB'!$B$4:$I$4,0),0),"")</f>
        <v/>
      </c>
      <c r="L20" s="35" t="str">
        <f>IFERROR(VLOOKUP($C20,'Entocentric lens DB'!$B$5:$T$309,MATCH('Entocentric lens DB'!$R$4,'Entocentric lens DB'!$B$4:$T$4,0),0),"")</f>
        <v/>
      </c>
      <c r="M20" s="41" t="str">
        <f>IF(ISBLANK(C20),"",Overview!$H$3)</f>
        <v/>
      </c>
      <c r="N20" s="32" t="str">
        <f>IF(ISBLANK(C20),"",IF(IFERROR(1000/(1000/$M20+VLOOKUP($I20,'Optotune lens DB'!$B$5:$H$23,MATCH('Optotune lens DB'!$D$4,'Optotune lens DB'!$B$4:$H$4,0),0)),"inf")&lt;0,"inf",IFERROR(1000/(1000/$M20+VLOOKUP($I20,'Optotune lens DB'!$B$5:$H$23,MATCH('Optotune lens DB'!$D$4,'Optotune lens DB'!$B$4:$H$4,0),0)),"inf")))</f>
        <v/>
      </c>
      <c r="O20" s="32" t="str">
        <f>IF(ISBLANK(C20),"",IF(N20="inf",1000/(VLOOKUP($I20,'Optotune lens DB'!$B$5:$H$23,MATCH('Optotune lens DB'!$E$4,'Optotune lens DB'!$B$4:$H$4,0),0)-VLOOKUP($I20,'Optotune lens DB'!$B$5:$H$23,MATCH('Optotune lens DB'!$D$4,'Optotune lens DB'!$B$4:$H$4,0),0)),1000/(1000/$M20+VLOOKUP($I20,'Optotune lens DB'!$B$5:$H$23,MATCH('Optotune lens DB'!$E$4,'Optotune lens DB'!$B$4:$H$4,0),0))))</f>
        <v/>
      </c>
      <c r="P20" s="35"/>
      <c r="Q20" s="45" t="str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/>
      </c>
    </row>
    <row r="21" spans="2:19">
      <c r="B21" s="31" t="s">
        <v>87</v>
      </c>
      <c r="C21" s="30" t="s">
        <v>131</v>
      </c>
      <c r="D21" s="30"/>
      <c r="E21" s="30" t="s">
        <v>131</v>
      </c>
      <c r="F21" s="30" t="s">
        <v>131</v>
      </c>
      <c r="G21" s="30" t="s">
        <v>131</v>
      </c>
      <c r="H21" s="30" t="s">
        <v>131</v>
      </c>
      <c r="I21" s="30" t="s">
        <v>131</v>
      </c>
      <c r="J21" s="30" t="s">
        <v>131</v>
      </c>
      <c r="K21" s="30" t="s">
        <v>131</v>
      </c>
      <c r="L21" s="30" t="s">
        <v>131</v>
      </c>
      <c r="M21" s="30" t="s">
        <v>131</v>
      </c>
      <c r="N21" s="30" t="s">
        <v>131</v>
      </c>
      <c r="O21" s="30" t="s">
        <v>131</v>
      </c>
      <c r="P21" s="43" t="s">
        <v>131</v>
      </c>
      <c r="Q21" s="44" t="s">
        <v>131</v>
      </c>
      <c r="R21" s="30" t="s">
        <v>131</v>
      </c>
      <c r="S21" s="30" t="s">
        <v>131</v>
      </c>
    </row>
  </sheetData>
  <phoneticPr fontId="20" type="noConversion"/>
  <dataValidations disablePrompts="1" count="4">
    <dataValidation type="list" allowBlank="1" showInputMessage="1" showErrorMessage="1" sqref="H5:H20 J5:J20" xr:uid="{00000000-0002-0000-0B00-000000000000}">
      <formula1>Prices</formula1>
    </dataValidation>
    <dataValidation type="list" allowBlank="1" showInputMessage="1" showErrorMessage="1" sqref="G5:G20" xr:uid="{00000000-0002-0000-0B00-000001000000}">
      <formula1>Filter</formula1>
    </dataValidation>
    <dataValidation type="list" allowBlank="1" showInputMessage="1" showErrorMessage="1" sqref="F5:F20" xr:uid="{00000000-0002-0000-0B00-000002000000}">
      <formula1>Formats</formula1>
    </dataValidation>
    <dataValidation type="list" allowBlank="1" showInputMessage="1" showErrorMessage="1" sqref="E5:E20" xr:uid="{00000000-0002-0000-0B00-000003000000}">
      <formula1>Mounts</formula1>
    </dataValidation>
  </dataValidations>
  <hyperlinks>
    <hyperlink ref="B2" location="Overview!A1" display="Back to overview" xr:uid="{00000000-0004-0000-0B00-000000000000}"/>
  </hyperlinks>
  <pageMargins left="0.3" right="0.3" top="0.5" bottom="0.5" header="0.1" footer="0.1"/>
  <pageSetup paperSize="9" orientation="landscape" r:id="rId1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S2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590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Optart</v>
      </c>
      <c r="C5" s="49" t="s">
        <v>409</v>
      </c>
      <c r="D5" s="35">
        <f>IFERROR(VLOOKUP($C5,'Entocentric lens DB'!$B$5:$T$309,MATCH('Entocentric lens DB'!$D$4,'Entocentric lens DB'!$B$4:$T$4,0),0),"")</f>
        <v>75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1"</v>
      </c>
      <c r="G5" s="35" t="str">
        <f>IFERROR(VLOOKUP($C5,'Entocentric lens DB'!$B$5:$T$309,MATCH('Entocentric lens DB'!$G$4,'Entocentric lens DB'!$B$4:$T$4,0),0),"")</f>
        <v>M55XP0.75</v>
      </c>
      <c r="H5" s="35" t="str">
        <f>IFERROR(VLOOKUP($C5,'Entocentric lens DB'!$B$5:$T$309,MATCH('Entocentric lens DB'!$P$4,'Entocentric lens DB'!$B$4:$T$4,0),0),"")</f>
        <v>On Request</v>
      </c>
      <c r="I5" s="42" t="str">
        <f>IFERROR(VLOOKUP($C5,'Entocentric lens DB'!$B$5:$T$309,MATCH('Entocentric lens DB'!$Q$4,'Entocentric lens DB'!$B$4:$T$4,0),0),"")</f>
        <v>EL-16-40-TC-VIS-5D-C</v>
      </c>
      <c r="J5" s="35" t="str">
        <f>IFERROR(VLOOKUP($I5,'Optotune lens DB'!$B$5:$I$23,MATCH('Optotune lens DB'!$I$4,'Optotune lens DB'!$B$4:$I$4,0),0),"")</f>
        <v>500-1000$</v>
      </c>
      <c r="K5" s="3" t="s">
        <v>574</v>
      </c>
      <c r="L5" s="35" t="str">
        <f>IFERROR(VLOOKUP($C5,'Entocentric lens DB'!$B$5:$T$309,MATCH('Entocentric lens DB'!$R$4,'Entocentric lens DB'!$B$4:$T$4,0),0),"")</f>
        <v>NA</v>
      </c>
      <c r="M5" s="41"/>
      <c r="N5" s="79">
        <v>415</v>
      </c>
      <c r="O5" s="79">
        <v>350</v>
      </c>
      <c r="P5" s="35" t="s">
        <v>660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5</v>
      </c>
    </row>
    <row r="6" spans="1:19">
      <c r="B6" s="3" t="str">
        <f>IFERROR(VLOOKUP($C6,'Entocentric lens DB'!$B$5:$T$309,MATCH('Entocentric lens DB'!$C$4,'Entocentric lens DB'!$B$4:$T$4,0),0),"")</f>
        <v>Optart</v>
      </c>
      <c r="C6" s="49" t="s">
        <v>432</v>
      </c>
      <c r="D6" s="35">
        <f>IFERROR(VLOOKUP($C6,'Entocentric lens DB'!$B$5:$T$309,MATCH('Entocentric lens DB'!$D$4,'Entocentric lens DB'!$B$4:$T$4,0),0),"")</f>
        <v>75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2/3"</v>
      </c>
      <c r="G6" s="35" t="str">
        <f>IFERROR(VLOOKUP($C6,'Entocentric lens DB'!$B$5:$T$309,MATCH('Entocentric lens DB'!$G$4,'Entocentric lens DB'!$B$4:$T$4,0),0),"")</f>
        <v>M34XP0.5</v>
      </c>
      <c r="H6" s="35" t="str">
        <f>IFERROR(VLOOKUP($C6,'Entocentric lens DB'!$B$5:$T$309,MATCH('Entocentric lens DB'!$P$4,'Entocentric lens DB'!$B$4:$T$4,0),0),"")</f>
        <v>On Request</v>
      </c>
      <c r="I6" s="42" t="str">
        <f>IFERROR(VLOOKUP($C6,'Entocentric lens DB'!$B$5:$T$309,MATCH('Entocentric lens DB'!$Q$4,'Entocentric lens DB'!$B$4:$T$4,0),0),"")</f>
        <v>EL-16-40-TC-VIS-5D-C</v>
      </c>
      <c r="J6" s="35" t="str">
        <f>IFERROR(VLOOKUP($I6,'Optotune lens DB'!$B$5:$I$23,MATCH('Optotune lens DB'!$I$4,'Optotune lens DB'!$B$4:$I$4,0),0),"")</f>
        <v>500-1000$</v>
      </c>
      <c r="K6" s="3" t="s">
        <v>574</v>
      </c>
      <c r="L6" s="35" t="str">
        <f>IFERROR(VLOOKUP($C6,'Entocentric lens DB'!$B$5:$T$309,MATCH('Entocentric lens DB'!$R$4,'Entocentric lens DB'!$B$4:$T$4,0),0),"")</f>
        <v>NA</v>
      </c>
      <c r="M6" s="41"/>
      <c r="N6" s="79">
        <v>415</v>
      </c>
      <c r="O6" s="79">
        <v>350</v>
      </c>
      <c r="P6" s="35" t="s">
        <v>660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5</v>
      </c>
    </row>
    <row r="7" spans="1:19">
      <c r="B7" s="3" t="str">
        <f>IFERROR(VLOOKUP($C7,'Entocentric lens DB'!$B$5:$T$309,MATCH('Entocentric lens DB'!$C$4,'Entocentric lens DB'!$B$4:$T$4,0),0),"")</f>
        <v/>
      </c>
      <c r="C7" s="49"/>
      <c r="D7" s="35" t="str">
        <f>IFERROR(VLOOKUP($C7,'Entocentric lens DB'!$B$5:$T$309,MATCH('Entocentric lens DB'!$D$4,'Entocentric lens DB'!$B$4:$T$4,0),0),"")</f>
        <v/>
      </c>
      <c r="E7" s="35" t="str">
        <f>IFERROR(VLOOKUP($C7,'Entocentric lens DB'!$B$5:$T$309,MATCH('Entocentric lens DB'!$E$4,'Entocentric lens DB'!$B$4:$T$4,0),0),"")</f>
        <v/>
      </c>
      <c r="F7" s="35" t="str">
        <f>IFERROR(VLOOKUP($C7,'Entocentric lens DB'!$B$5:$T$309,MATCH('Entocentric lens DB'!$F$4,'Entocentric lens DB'!$B$4:$T$4,0),0),"")</f>
        <v/>
      </c>
      <c r="G7" s="35" t="str">
        <f>IFERROR(VLOOKUP($C7,'Entocentric lens DB'!$B$5:$T$309,MATCH('Entocentric lens DB'!$G$4,'Entocentric lens DB'!$B$4:$T$4,0),0),"")</f>
        <v/>
      </c>
      <c r="H7" s="35" t="str">
        <f>IFERROR(VLOOKUP($C7,'Entocentric lens DB'!$B$5:$T$309,MATCH('Entocentric lens DB'!$P$4,'Entocentric lens DB'!$B$4:$T$4,0),0),"")</f>
        <v/>
      </c>
      <c r="I7" s="42" t="str">
        <f>IFERROR(VLOOKUP($C7,'Entocentric lens DB'!$B$5:$T$309,MATCH('Entocentric lens DB'!$Q$4,'Entocentric lens DB'!$B$4:$T$4,0),0),"")</f>
        <v/>
      </c>
      <c r="J7" s="35" t="str">
        <f>IFERROR(VLOOKUP($I7,'Optotune lens DB'!$B$5:$I$23,MATCH('Optotune lens DB'!$I$4,'Optotune lens DB'!$B$4:$I$4,0),0),"")</f>
        <v/>
      </c>
      <c r="L7" s="35" t="str">
        <f>IFERROR(VLOOKUP($C7,'Entocentric lens DB'!$B$5:$T$309,MATCH('Entocentric lens DB'!$R$4,'Entocentric lens DB'!$B$4:$T$4,0),0),"")</f>
        <v/>
      </c>
      <c r="M7" s="41"/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/>
      </c>
      <c r="O7" s="32" t="str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/>
      </c>
      <c r="P7" s="35"/>
      <c r="Q7" s="45" t="str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/>
      </c>
    </row>
    <row r="8" spans="1:19">
      <c r="B8" s="3" t="str">
        <f>IFERROR(VLOOKUP($C8,'Entocentric lens DB'!$B$5:$T$309,MATCH('Entocentric lens DB'!$C$4,'Entocentric lens DB'!$B$4:$T$4,0),0),"")</f>
        <v/>
      </c>
      <c r="C8" s="49"/>
      <c r="D8" s="35" t="str">
        <f>IFERROR(VLOOKUP($C8,'Entocentric lens DB'!$B$5:$T$309,MATCH('Entocentric lens DB'!$D$4,'Entocentric lens DB'!$B$4:$T$4,0),0),"")</f>
        <v/>
      </c>
      <c r="E8" s="35" t="str">
        <f>IFERROR(VLOOKUP($C8,'Entocentric lens DB'!$B$5:$T$309,MATCH('Entocentric lens DB'!$E$4,'Entocentric lens DB'!$B$4:$T$4,0),0),"")</f>
        <v/>
      </c>
      <c r="F8" s="35" t="str">
        <f>IFERROR(VLOOKUP($C8,'Entocentric lens DB'!$B$5:$T$309,MATCH('Entocentric lens DB'!$F$4,'Entocentric lens DB'!$B$4:$T$4,0),0),"")</f>
        <v/>
      </c>
      <c r="G8" s="35" t="str">
        <f>IFERROR(VLOOKUP($C8,'Entocentric lens DB'!$B$5:$T$309,MATCH('Entocentric lens DB'!$G$4,'Entocentric lens DB'!$B$4:$T$4,0),0),"")</f>
        <v/>
      </c>
      <c r="H8" s="35" t="str">
        <f>IFERROR(VLOOKUP($C8,'Entocentric lens DB'!$B$5:$T$309,MATCH('Entocentric lens DB'!$P$4,'Entocentric lens DB'!$B$4:$T$4,0),0),"")</f>
        <v/>
      </c>
      <c r="I8" s="42" t="str">
        <f>IFERROR(VLOOKUP($C8,'Entocentric lens DB'!$B$5:$T$309,MATCH('Entocentric lens DB'!$Q$4,'Entocentric lens DB'!$B$4:$T$4,0),0),"")</f>
        <v/>
      </c>
      <c r="J8" s="35" t="str">
        <f>IFERROR(VLOOKUP($I8,'Optotune lens DB'!$B$5:$I$23,MATCH('Optotune lens DB'!$I$4,'Optotune lens DB'!$B$4:$I$4,0),0),"")</f>
        <v/>
      </c>
      <c r="L8" s="35" t="str">
        <f>IFERROR(VLOOKUP($C8,'Entocentric lens DB'!$B$5:$T$309,MATCH('Entocentric lens DB'!$R$4,'Entocentric lens DB'!$B$4:$T$4,0),0),"")</f>
        <v/>
      </c>
      <c r="M8" s="41" t="str">
        <f>IF(ISBLANK(C8),"",Overview!$H$3)</f>
        <v/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/>
      </c>
      <c r="O8" s="32" t="str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/>
      </c>
      <c r="P8" s="35"/>
      <c r="Q8" s="45" t="str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/>
      </c>
    </row>
    <row r="9" spans="1:19">
      <c r="B9" s="3" t="str">
        <f>IFERROR(VLOOKUP($C9,'Entocentric lens DB'!$B$5:$T$309,MATCH('Entocentric lens DB'!$C$4,'Entocentric lens DB'!$B$4:$T$4,0),0),"")</f>
        <v/>
      </c>
      <c r="C9" s="49"/>
      <c r="D9" s="35" t="str">
        <f>IFERROR(VLOOKUP($C9,'Entocentric lens DB'!$B$5:$T$309,MATCH('Entocentric lens DB'!$D$4,'Entocentric lens DB'!$B$4:$T$4,0),0),"")</f>
        <v/>
      </c>
      <c r="E9" s="35" t="str">
        <f>IFERROR(VLOOKUP($C9,'Entocentric lens DB'!$B$5:$T$309,MATCH('Entocentric lens DB'!$E$4,'Entocentric lens DB'!$B$4:$T$4,0),0),"")</f>
        <v/>
      </c>
      <c r="F9" s="35" t="str">
        <f>IFERROR(VLOOKUP($C9,'Entocentric lens DB'!$B$5:$T$309,MATCH('Entocentric lens DB'!$F$4,'Entocentric lens DB'!$B$4:$T$4,0),0),"")</f>
        <v/>
      </c>
      <c r="G9" s="35" t="str">
        <f>IFERROR(VLOOKUP($C9,'Entocentric lens DB'!$B$5:$T$309,MATCH('Entocentric lens DB'!$G$4,'Entocentric lens DB'!$B$4:$T$4,0),0),"")</f>
        <v/>
      </c>
      <c r="H9" s="35" t="str">
        <f>IFERROR(VLOOKUP($C9,'Entocentric lens DB'!$B$5:$T$309,MATCH('Entocentric lens DB'!$P$4,'Entocentric lens DB'!$B$4:$T$4,0),0),"")</f>
        <v/>
      </c>
      <c r="I9" s="42" t="str">
        <f>IFERROR(VLOOKUP($C9,'Entocentric lens DB'!$B$5:$T$309,MATCH('Entocentric lens DB'!$Q$4,'Entocentric lens DB'!$B$4:$T$4,0),0),"")</f>
        <v/>
      </c>
      <c r="J9" s="35" t="str">
        <f>IFERROR(VLOOKUP($I9,'Optotune lens DB'!$B$5:$I$23,MATCH('Optotune lens DB'!$I$4,'Optotune lens DB'!$B$4:$I$4,0),0),"")</f>
        <v/>
      </c>
      <c r="L9" s="35" t="str">
        <f>IFERROR(VLOOKUP($C9,'Entocentric lens DB'!$B$5:$T$309,MATCH('Entocentric lens DB'!$R$4,'Entocentric lens DB'!$B$4:$T$4,0),0),"")</f>
        <v/>
      </c>
      <c r="M9" s="41" t="str">
        <f>IF(ISBLANK(C9),"",Overview!$H$3)</f>
        <v/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/>
      </c>
      <c r="O9" s="32" t="str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/>
      </c>
      <c r="P9" s="35"/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</row>
    <row r="10" spans="1:19">
      <c r="B10" s="3" t="str">
        <f>IFERROR(VLOOKUP($C10,'Entocentric lens DB'!$B$5:$T$309,MATCH('Entocentric lens DB'!$C$4,'Entocentric lens DB'!$B$4:$T$4,0),0),"")</f>
        <v/>
      </c>
      <c r="C10" s="49"/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32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/>
      </c>
      <c r="C11" s="49"/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 t="str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/>
      </c>
    </row>
    <row r="12" spans="1:19">
      <c r="B12" s="3" t="str">
        <f>IFERROR(VLOOKUP($C12,'Entocentric lens DB'!$B$5:$T$309,MATCH('Entocentric lens DB'!$C$4,'Entocentric lens DB'!$B$4:$T$4,0),0),"")</f>
        <v/>
      </c>
      <c r="C12" s="49"/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/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 t="str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/>
      </c>
    </row>
    <row r="13" spans="1:19">
      <c r="B13" s="3" t="str">
        <f>IFERROR(VLOOKUP($C13,'Entocentric lens DB'!$B$5:$T$309,MATCH('Entocentric lens DB'!$C$4,'Entocentric lens DB'!$B$4:$T$4,0),0),"")</f>
        <v/>
      </c>
      <c r="C13" s="49"/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 t="str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/>
      </c>
    </row>
    <row r="14" spans="1:19">
      <c r="B14" s="3" t="str">
        <f>IFERROR(VLOOKUP($C14,'Entocentric lens DB'!$B$5:$T$309,MATCH('Entocentric lens DB'!$C$4,'Entocentric lens DB'!$B$4:$T$4,0),0),"")</f>
        <v/>
      </c>
      <c r="C14" s="49"/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 t="str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/>
      </c>
    </row>
    <row r="15" spans="1:19">
      <c r="B15" s="3" t="str">
        <f>IFERROR(VLOOKUP($C15,'Entocentric lens DB'!$B$5:$T$309,MATCH('Entocentric lens DB'!$C$4,'Entocentric lens DB'!$B$4:$T$4,0),0),"")</f>
        <v/>
      </c>
      <c r="C15" s="49"/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 t="str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/>
      </c>
    </row>
    <row r="16" spans="1:19">
      <c r="B16" s="3" t="str">
        <f>IFERROR(VLOOKUP($C16,'Entocentric lens DB'!$B$5:$T$309,MATCH('Entocentric lens DB'!$C$4,'Entocentric lens DB'!$B$4:$T$4,0),0),"")</f>
        <v/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 t="str">
        <f>IFERROR(VLOOKUP($C16,'Entocentric lens DB'!$B$5:$T$309,MATCH('Entocentric lens DB'!$Q$4,'Entocentric lens DB'!$B$4:$T$4,0),0),"")</f>
        <v/>
      </c>
      <c r="J16" s="35" t="str">
        <f>IFERROR(VLOOKUP($I16,'Optotune lens DB'!$B$5:$I$23,MATCH('Optotune lens DB'!$I$4,'Optotune lens DB'!$B$4:$I$4,0),0),"")</f>
        <v/>
      </c>
      <c r="L16" s="35" t="str">
        <f>IFERROR(VLOOKUP($C16,'Entocentric lens DB'!$B$5:$T$309,MATCH('Entocentric lens DB'!$R$4,'Entocentric lens DB'!$B$4:$T$4,0),0),"")</f>
        <v/>
      </c>
      <c r="M16" s="41" t="str">
        <f>IF(ISBLANK(C16),"",Overview!$H$3)</f>
        <v/>
      </c>
      <c r="N16" s="32" t="str">
        <f>IF(ISBLANK(C16),"",IF(IFERROR(1000/(1000/$M16+VLOOKUP($I16,'Optotune lens DB'!$B$5:$H$23,MATCH('Optotune lens DB'!$D$4,'Optotune lens DB'!$B$4:$H$4,0),0)),"inf")&lt;0,"inf",IFERROR(1000/(1000/$M16+VLOOKUP($I16,'Optotune lens DB'!$B$5:$H$23,MATCH('Optotune lens DB'!$D$4,'Optotune lens DB'!$B$4:$H$4,0),0)),"inf")))</f>
        <v/>
      </c>
      <c r="O16" s="32" t="str">
        <f>IF(ISBLANK(C16),"",IF(N16="inf",1000/(VLOOKUP($I16,'Optotune lens DB'!$B$5:$H$23,MATCH('Optotune lens DB'!$E$4,'Optotune lens DB'!$B$4:$H$4,0),0)-VLOOKUP($I16,'Optotune lens DB'!$B$5:$H$23,MATCH('Optotune lens DB'!$D$4,'Optotune lens DB'!$B$4:$H$4,0),0)),1000/(1000/$M16+VLOOKUP($I16,'Optotune lens DB'!$B$5:$H$23,MATCH('Optotune lens DB'!$E$4,'Optotune lens DB'!$B$4:$H$4,0),0))))</f>
        <v/>
      </c>
      <c r="P16" s="35"/>
      <c r="Q16" s="45" t="str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/>
      </c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1" t="s">
        <v>87</v>
      </c>
      <c r="C20" s="30" t="s">
        <v>131</v>
      </c>
      <c r="D20" s="30"/>
      <c r="E20" s="30" t="s">
        <v>131</v>
      </c>
      <c r="F20" s="30" t="s">
        <v>131</v>
      </c>
      <c r="G20" s="30" t="s">
        <v>131</v>
      </c>
      <c r="H20" s="30" t="s">
        <v>131</v>
      </c>
      <c r="I20" s="30" t="s">
        <v>131</v>
      </c>
      <c r="J20" s="30" t="s">
        <v>131</v>
      </c>
      <c r="K20" s="30" t="s">
        <v>131</v>
      </c>
      <c r="L20" s="30" t="s">
        <v>131</v>
      </c>
      <c r="M20" s="30" t="s">
        <v>131</v>
      </c>
      <c r="N20" s="30" t="s">
        <v>131</v>
      </c>
      <c r="O20" s="30" t="s">
        <v>131</v>
      </c>
      <c r="P20" s="43" t="s">
        <v>131</v>
      </c>
      <c r="Q20" s="44" t="s">
        <v>131</v>
      </c>
      <c r="R20" s="30" t="s">
        <v>131</v>
      </c>
      <c r="S20" s="30" t="s">
        <v>131</v>
      </c>
    </row>
  </sheetData>
  <phoneticPr fontId="20" type="noConversion"/>
  <dataValidations count="4">
    <dataValidation type="list" allowBlank="1" showInputMessage="1" showErrorMessage="1" sqref="E5:E19" xr:uid="{00000000-0002-0000-0C00-000000000000}">
      <formula1>Mounts</formula1>
    </dataValidation>
    <dataValidation type="list" allowBlank="1" showInputMessage="1" showErrorMessage="1" sqref="F5:F19" xr:uid="{00000000-0002-0000-0C00-000001000000}">
      <formula1>Formats</formula1>
    </dataValidation>
    <dataValidation type="list" allowBlank="1" showInputMessage="1" showErrorMessage="1" sqref="G5:G19" xr:uid="{00000000-0002-0000-0C00-000002000000}">
      <formula1>Filter</formula1>
    </dataValidation>
    <dataValidation type="list" allowBlank="1" showInputMessage="1" showErrorMessage="1" sqref="J5:J19 H5:H19" xr:uid="{00000000-0002-0000-0C00-000003000000}">
      <formula1>Prices</formula1>
    </dataValidation>
  </dataValidations>
  <hyperlinks>
    <hyperlink ref="B2" location="Overview!A1" display="Back to overview" xr:uid="{00000000-0004-0000-0C00-000000000000}"/>
  </hyperlinks>
  <pageMargins left="0.3" right="0.3" top="0.5" bottom="0.5" header="0.1" footer="0.1"/>
  <pageSetup paperSize="9" orientation="landscape" r:id="rId1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S2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591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Kowa</v>
      </c>
      <c r="C5" s="49" t="s">
        <v>434</v>
      </c>
      <c r="D5" s="35">
        <f>IFERROR(VLOOKUP($C5,'Entocentric lens DB'!$B$5:$T$309,MATCH('Entocentric lens DB'!$D$4,'Entocentric lens DB'!$B$4:$T$4,0),0),"")</f>
        <v>100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2/3"</v>
      </c>
      <c r="G5" s="35" t="str">
        <f>IFERROR(VLOOKUP($C5,'Entocentric lens DB'!$B$5:$T$309,MATCH('Entocentric lens DB'!$G$4,'Entocentric lens DB'!$B$4:$T$4,0),0),"")</f>
        <v xml:space="preserve"> M40.5x0.5</v>
      </c>
      <c r="H5" s="35" t="str">
        <f>IFERROR(VLOOKUP($C5,'Entocentric lens DB'!$B$5:$T$309,MATCH('Entocentric lens DB'!$P$4,'Entocentric lens DB'!$B$4:$T$4,0),0),"")</f>
        <v>&lt;100$</v>
      </c>
      <c r="I5" s="42" t="str">
        <f>IFERROR(VLOOKUP($C5,'Entocentric lens DB'!$B$5:$T$309,MATCH('Entocentric lens DB'!$Q$4,'Entocentric lens DB'!$B$4:$T$4,0),0),"")</f>
        <v>EL-16-40-TC-VIS-5D-C</v>
      </c>
      <c r="J5" s="35" t="str">
        <f>IFERROR(VLOOKUP($I5,'Optotune lens DB'!$B$5:$I$23,MATCH('Optotune lens DB'!$I$4,'Optotune lens DB'!$B$4:$I$4,0),0),"")</f>
        <v>500-1000$</v>
      </c>
      <c r="K5" s="3" t="s">
        <v>574</v>
      </c>
      <c r="L5" s="35" t="str">
        <f>IFERROR(VLOOKUP($C5,'Entocentric lens DB'!$B$5:$T$309,MATCH('Entocentric lens DB'!$R$4,'Entocentric lens DB'!$B$4:$T$4,0),0),"")</f>
        <v>NA</v>
      </c>
      <c r="M5" s="41"/>
      <c r="N5" s="79">
        <v>690</v>
      </c>
      <c r="O5" s="79">
        <v>590</v>
      </c>
      <c r="P5" s="35" t="s">
        <v>660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5</v>
      </c>
    </row>
    <row r="6" spans="1:19">
      <c r="B6" s="3" t="str">
        <f>IFERROR(VLOOKUP($C6,'Entocentric lens DB'!$B$5:$T$309,MATCH('Entocentric lens DB'!$C$4,'Entocentric lens DB'!$B$4:$T$4,0),0),"")</f>
        <v/>
      </c>
      <c r="C6" s="49"/>
      <c r="D6" s="35" t="str">
        <f>IFERROR(VLOOKUP($C6,'Entocentric lens DB'!$B$5:$T$309,MATCH('Entocentric lens DB'!$D$4,'Entocentric lens DB'!$B$4:$T$4,0),0),"")</f>
        <v/>
      </c>
      <c r="E6" s="35" t="str">
        <f>IFERROR(VLOOKUP($C6,'Entocentric lens DB'!$B$5:$T$309,MATCH('Entocentric lens DB'!$E$4,'Entocentric lens DB'!$B$4:$T$4,0),0),"")</f>
        <v/>
      </c>
      <c r="F6" s="35" t="str">
        <f>IFERROR(VLOOKUP($C6,'Entocentric lens DB'!$B$5:$T$309,MATCH('Entocentric lens DB'!$F$4,'Entocentric lens DB'!$B$4:$T$4,0),0),"")</f>
        <v/>
      </c>
      <c r="G6" s="35" t="str">
        <f>IFERROR(VLOOKUP($C6,'Entocentric lens DB'!$B$5:$T$309,MATCH('Entocentric lens DB'!$G$4,'Entocentric lens DB'!$B$4:$T$4,0),0),"")</f>
        <v/>
      </c>
      <c r="H6" s="35" t="str">
        <f>IFERROR(VLOOKUP($C6,'Entocentric lens DB'!$B$5:$T$309,MATCH('Entocentric lens DB'!$P$4,'Entocentric lens DB'!$B$4:$T$4,0),0),"")</f>
        <v/>
      </c>
      <c r="I6" s="42" t="str">
        <f>IFERROR(VLOOKUP($C6,'Entocentric lens DB'!$B$5:$T$309,MATCH('Entocentric lens DB'!$Q$4,'Entocentric lens DB'!$B$4:$T$4,0),0),"")</f>
        <v/>
      </c>
      <c r="J6" s="35" t="str">
        <f>IFERROR(VLOOKUP($I6,'Optotune lens DB'!$B$5:$I$23,MATCH('Optotune lens DB'!$I$4,'Optotune lens DB'!$B$4:$I$4,0),0),"")</f>
        <v/>
      </c>
      <c r="L6" s="35" t="str">
        <f>IFERROR(VLOOKUP($C6,'Entocentric lens DB'!$B$5:$T$309,MATCH('Entocentric lens DB'!$R$4,'Entocentric lens DB'!$B$4:$T$4,0),0),"")</f>
        <v/>
      </c>
      <c r="M6" s="41" t="str">
        <f>IF(ISBLANK(C6),"",Overview!$H$3)</f>
        <v/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/>
      </c>
      <c r="O6" s="32" t="str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/>
      </c>
      <c r="P6" s="35"/>
      <c r="Q6" s="45" t="str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/>
      </c>
    </row>
    <row r="7" spans="1:19">
      <c r="B7" s="3" t="str">
        <f>IFERROR(VLOOKUP($C7,'Entocentric lens DB'!$B$5:$T$309,MATCH('Entocentric lens DB'!$C$4,'Entocentric lens DB'!$B$4:$T$4,0),0),"")</f>
        <v/>
      </c>
      <c r="C7" s="49"/>
      <c r="D7" s="35" t="str">
        <f>IFERROR(VLOOKUP($C7,'Entocentric lens DB'!$B$5:$T$309,MATCH('Entocentric lens DB'!$D$4,'Entocentric lens DB'!$B$4:$T$4,0),0),"")</f>
        <v/>
      </c>
      <c r="E7" s="35" t="str">
        <f>IFERROR(VLOOKUP($C7,'Entocentric lens DB'!$B$5:$T$309,MATCH('Entocentric lens DB'!$E$4,'Entocentric lens DB'!$B$4:$T$4,0),0),"")</f>
        <v/>
      </c>
      <c r="F7" s="35" t="str">
        <f>IFERROR(VLOOKUP($C7,'Entocentric lens DB'!$B$5:$T$309,MATCH('Entocentric lens DB'!$F$4,'Entocentric lens DB'!$B$4:$T$4,0),0),"")</f>
        <v/>
      </c>
      <c r="G7" s="35" t="str">
        <f>IFERROR(VLOOKUP($C7,'Entocentric lens DB'!$B$5:$T$309,MATCH('Entocentric lens DB'!$G$4,'Entocentric lens DB'!$B$4:$T$4,0),0),"")</f>
        <v/>
      </c>
      <c r="H7" s="35" t="str">
        <f>IFERROR(VLOOKUP($C7,'Entocentric lens DB'!$B$5:$T$309,MATCH('Entocentric lens DB'!$P$4,'Entocentric lens DB'!$B$4:$T$4,0),0),"")</f>
        <v/>
      </c>
      <c r="I7" s="42" t="str">
        <f>IFERROR(VLOOKUP($C7,'Entocentric lens DB'!$B$5:$T$309,MATCH('Entocentric lens DB'!$Q$4,'Entocentric lens DB'!$B$4:$T$4,0),0),"")</f>
        <v/>
      </c>
      <c r="J7" s="35" t="str">
        <f>IFERROR(VLOOKUP($I7,'Optotune lens DB'!$B$5:$I$23,MATCH('Optotune lens DB'!$I$4,'Optotune lens DB'!$B$4:$I$4,0),0),"")</f>
        <v/>
      </c>
      <c r="L7" s="35" t="str">
        <f>IFERROR(VLOOKUP($C7,'Entocentric lens DB'!$B$5:$T$309,MATCH('Entocentric lens DB'!$R$4,'Entocentric lens DB'!$B$4:$T$4,0),0),"")</f>
        <v/>
      </c>
      <c r="M7" s="41" t="str">
        <f>IF(ISBLANK(C7),"",Overview!$H$3)</f>
        <v/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/>
      </c>
      <c r="O7" s="32" t="str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/>
      </c>
      <c r="P7" s="35"/>
      <c r="Q7" s="45" t="str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/>
      </c>
    </row>
    <row r="8" spans="1:19">
      <c r="B8" s="3" t="str">
        <f>IFERROR(VLOOKUP($C8,'Entocentric lens DB'!$B$5:$T$309,MATCH('Entocentric lens DB'!$C$4,'Entocentric lens DB'!$B$4:$T$4,0),0),"")</f>
        <v/>
      </c>
      <c r="C8" s="49"/>
      <c r="D8" s="35" t="str">
        <f>IFERROR(VLOOKUP($C8,'Entocentric lens DB'!$B$5:$T$309,MATCH('Entocentric lens DB'!$D$4,'Entocentric lens DB'!$B$4:$T$4,0),0),"")</f>
        <v/>
      </c>
      <c r="E8" s="35" t="str">
        <f>IFERROR(VLOOKUP($C8,'Entocentric lens DB'!$B$5:$T$309,MATCH('Entocentric lens DB'!$E$4,'Entocentric lens DB'!$B$4:$T$4,0),0),"")</f>
        <v/>
      </c>
      <c r="F8" s="35" t="str">
        <f>IFERROR(VLOOKUP($C8,'Entocentric lens DB'!$B$5:$T$309,MATCH('Entocentric lens DB'!$F$4,'Entocentric lens DB'!$B$4:$T$4,0),0),"")</f>
        <v/>
      </c>
      <c r="G8" s="35" t="str">
        <f>IFERROR(VLOOKUP($C8,'Entocentric lens DB'!$B$5:$T$309,MATCH('Entocentric lens DB'!$G$4,'Entocentric lens DB'!$B$4:$T$4,0),0),"")</f>
        <v/>
      </c>
      <c r="H8" s="35" t="str">
        <f>IFERROR(VLOOKUP($C8,'Entocentric lens DB'!$B$5:$T$309,MATCH('Entocentric lens DB'!$P$4,'Entocentric lens DB'!$B$4:$T$4,0),0),"")</f>
        <v/>
      </c>
      <c r="I8" s="42" t="str">
        <f>IFERROR(VLOOKUP($C8,'Entocentric lens DB'!$B$5:$T$309,MATCH('Entocentric lens DB'!$Q$4,'Entocentric lens DB'!$B$4:$T$4,0),0),"")</f>
        <v/>
      </c>
      <c r="J8" s="35" t="str">
        <f>IFERROR(VLOOKUP($I8,'Optotune lens DB'!$B$5:$I$23,MATCH('Optotune lens DB'!$I$4,'Optotune lens DB'!$B$4:$I$4,0),0),"")</f>
        <v/>
      </c>
      <c r="L8" s="35" t="str">
        <f>IFERROR(VLOOKUP($C8,'Entocentric lens DB'!$B$5:$T$309,MATCH('Entocentric lens DB'!$R$4,'Entocentric lens DB'!$B$4:$T$4,0),0),"")</f>
        <v/>
      </c>
      <c r="M8" s="41" t="str">
        <f>IF(ISBLANK(C8),"",Overview!$H$3)</f>
        <v/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/>
      </c>
      <c r="O8" s="32" t="str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/>
      </c>
      <c r="P8" s="35"/>
      <c r="Q8" s="45" t="str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/>
      </c>
    </row>
    <row r="9" spans="1:19">
      <c r="B9" s="3" t="str">
        <f>IFERROR(VLOOKUP($C9,'Entocentric lens DB'!$B$5:$T$309,MATCH('Entocentric lens DB'!$C$4,'Entocentric lens DB'!$B$4:$T$4,0),0),"")</f>
        <v/>
      </c>
      <c r="C9" s="49"/>
      <c r="D9" s="35" t="str">
        <f>IFERROR(VLOOKUP($C9,'Entocentric lens DB'!$B$5:$T$309,MATCH('Entocentric lens DB'!$D$4,'Entocentric lens DB'!$B$4:$T$4,0),0),"")</f>
        <v/>
      </c>
      <c r="E9" s="35" t="str">
        <f>IFERROR(VLOOKUP($C9,'Entocentric lens DB'!$B$5:$T$309,MATCH('Entocentric lens DB'!$E$4,'Entocentric lens DB'!$B$4:$T$4,0),0),"")</f>
        <v/>
      </c>
      <c r="F9" s="35" t="str">
        <f>IFERROR(VLOOKUP($C9,'Entocentric lens DB'!$B$5:$T$309,MATCH('Entocentric lens DB'!$F$4,'Entocentric lens DB'!$B$4:$T$4,0),0),"")</f>
        <v/>
      </c>
      <c r="G9" s="35" t="str">
        <f>IFERROR(VLOOKUP($C9,'Entocentric lens DB'!$B$5:$T$309,MATCH('Entocentric lens DB'!$G$4,'Entocentric lens DB'!$B$4:$T$4,0),0),"")</f>
        <v/>
      </c>
      <c r="H9" s="35" t="str">
        <f>IFERROR(VLOOKUP($C9,'Entocentric lens DB'!$B$5:$T$309,MATCH('Entocentric lens DB'!$P$4,'Entocentric lens DB'!$B$4:$T$4,0),0),"")</f>
        <v/>
      </c>
      <c r="I9" s="42" t="str">
        <f>IFERROR(VLOOKUP($C9,'Entocentric lens DB'!$B$5:$T$309,MATCH('Entocentric lens DB'!$Q$4,'Entocentric lens DB'!$B$4:$T$4,0),0),"")</f>
        <v/>
      </c>
      <c r="J9" s="35" t="str">
        <f>IFERROR(VLOOKUP($I9,'Optotune lens DB'!$B$5:$I$23,MATCH('Optotune lens DB'!$I$4,'Optotune lens DB'!$B$4:$I$4,0),0),"")</f>
        <v/>
      </c>
      <c r="L9" s="35" t="str">
        <f>IFERROR(VLOOKUP($C9,'Entocentric lens DB'!$B$5:$T$309,MATCH('Entocentric lens DB'!$R$4,'Entocentric lens DB'!$B$4:$T$4,0),0),"")</f>
        <v/>
      </c>
      <c r="M9" s="41" t="str">
        <f>IF(ISBLANK(C9),"",Overview!$H$3)</f>
        <v/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/>
      </c>
      <c r="O9" s="32" t="str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/>
      </c>
      <c r="P9" s="35"/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</row>
    <row r="10" spans="1:19">
      <c r="B10" s="3" t="str">
        <f>IFERROR(VLOOKUP($C10,'Entocentric lens DB'!$B$5:$T$309,MATCH('Entocentric lens DB'!$C$4,'Entocentric lens DB'!$B$4:$T$4,0),0),"")</f>
        <v/>
      </c>
      <c r="C10" s="49"/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32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/>
      </c>
      <c r="C11" s="49"/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 t="str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/>
      </c>
    </row>
    <row r="12" spans="1:19">
      <c r="B12" s="3" t="str">
        <f>IFERROR(VLOOKUP($C12,'Entocentric lens DB'!$B$5:$T$309,MATCH('Entocentric lens DB'!$C$4,'Entocentric lens DB'!$B$4:$T$4,0),0),"")</f>
        <v/>
      </c>
      <c r="C12" s="49"/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/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 t="str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/>
      </c>
    </row>
    <row r="13" spans="1:19">
      <c r="B13" s="3" t="str">
        <f>IFERROR(VLOOKUP($C13,'Entocentric lens DB'!$B$5:$T$309,MATCH('Entocentric lens DB'!$C$4,'Entocentric lens DB'!$B$4:$T$4,0),0),"")</f>
        <v/>
      </c>
      <c r="C13" s="49"/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 t="str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/>
      </c>
    </row>
    <row r="14" spans="1:19">
      <c r="B14" s="3" t="str">
        <f>IFERROR(VLOOKUP($C14,'Entocentric lens DB'!$B$5:$T$309,MATCH('Entocentric lens DB'!$C$4,'Entocentric lens DB'!$B$4:$T$4,0),0),"")</f>
        <v/>
      </c>
      <c r="C14" s="49"/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 t="str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/>
      </c>
    </row>
    <row r="15" spans="1:19">
      <c r="B15" s="3" t="str">
        <f>IFERROR(VLOOKUP($C15,'Entocentric lens DB'!$B$5:$T$309,MATCH('Entocentric lens DB'!$C$4,'Entocentric lens DB'!$B$4:$T$4,0),0),"")</f>
        <v/>
      </c>
      <c r="C15" s="49"/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 t="str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/>
      </c>
    </row>
    <row r="16" spans="1:19">
      <c r="B16" s="3" t="str">
        <f>IFERROR(VLOOKUP($C16,'Entocentric lens DB'!$B$5:$T$309,MATCH('Entocentric lens DB'!$C$4,'Entocentric lens DB'!$B$4:$T$4,0),0),"")</f>
        <v/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 t="str">
        <f>IFERROR(VLOOKUP($C16,'Entocentric lens DB'!$B$5:$T$309,MATCH('Entocentric lens DB'!$Q$4,'Entocentric lens DB'!$B$4:$T$4,0),0),"")</f>
        <v/>
      </c>
      <c r="J16" s="35" t="str">
        <f>IFERROR(VLOOKUP($I16,'Optotune lens DB'!$B$5:$I$23,MATCH('Optotune lens DB'!$I$4,'Optotune lens DB'!$B$4:$I$4,0),0),"")</f>
        <v/>
      </c>
      <c r="L16" s="35" t="str">
        <f>IFERROR(VLOOKUP($C16,'Entocentric lens DB'!$B$5:$T$309,MATCH('Entocentric lens DB'!$R$4,'Entocentric lens DB'!$B$4:$T$4,0),0),"")</f>
        <v/>
      </c>
      <c r="M16" s="41" t="str">
        <f>IF(ISBLANK(C16),"",Overview!$H$3)</f>
        <v/>
      </c>
      <c r="N16" s="32" t="str">
        <f>IF(ISBLANK(C16),"",IF(IFERROR(1000/(1000/$M16+VLOOKUP($I16,'Optotune lens DB'!$B$5:$H$23,MATCH('Optotune lens DB'!$D$4,'Optotune lens DB'!$B$4:$H$4,0),0)),"inf")&lt;0,"inf",IFERROR(1000/(1000/$M16+VLOOKUP($I16,'Optotune lens DB'!$B$5:$H$23,MATCH('Optotune lens DB'!$D$4,'Optotune lens DB'!$B$4:$H$4,0),0)),"inf")))</f>
        <v/>
      </c>
      <c r="O16" s="32" t="str">
        <f>IF(ISBLANK(C16),"",IF(N16="inf",1000/(VLOOKUP($I16,'Optotune lens DB'!$B$5:$H$23,MATCH('Optotune lens DB'!$E$4,'Optotune lens DB'!$B$4:$H$4,0),0)-VLOOKUP($I16,'Optotune lens DB'!$B$5:$H$23,MATCH('Optotune lens DB'!$D$4,'Optotune lens DB'!$B$4:$H$4,0),0)),1000/(1000/$M16+VLOOKUP($I16,'Optotune lens DB'!$B$5:$H$23,MATCH('Optotune lens DB'!$E$4,'Optotune lens DB'!$B$4:$H$4,0),0))))</f>
        <v/>
      </c>
      <c r="P16" s="35"/>
      <c r="Q16" s="45" t="str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/>
      </c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1" t="s">
        <v>87</v>
      </c>
      <c r="C20" s="30" t="s">
        <v>131</v>
      </c>
      <c r="D20" s="30"/>
      <c r="E20" s="30" t="s">
        <v>131</v>
      </c>
      <c r="F20" s="30" t="s">
        <v>131</v>
      </c>
      <c r="G20" s="30" t="s">
        <v>131</v>
      </c>
      <c r="H20" s="30" t="s">
        <v>131</v>
      </c>
      <c r="I20" s="30" t="s">
        <v>131</v>
      </c>
      <c r="J20" s="30" t="s">
        <v>131</v>
      </c>
      <c r="K20" s="30" t="s">
        <v>131</v>
      </c>
      <c r="L20" s="30" t="s">
        <v>131</v>
      </c>
      <c r="M20" s="30" t="s">
        <v>131</v>
      </c>
      <c r="N20" s="30" t="s">
        <v>131</v>
      </c>
      <c r="O20" s="30" t="s">
        <v>131</v>
      </c>
      <c r="P20" s="43" t="s">
        <v>131</v>
      </c>
      <c r="Q20" s="44" t="s">
        <v>131</v>
      </c>
      <c r="R20" s="30" t="s">
        <v>131</v>
      </c>
      <c r="S20" s="30" t="s">
        <v>131</v>
      </c>
    </row>
  </sheetData>
  <phoneticPr fontId="20" type="noConversion"/>
  <dataValidations count="4">
    <dataValidation type="list" allowBlank="1" showInputMessage="1" showErrorMessage="1" sqref="J5:J19 H5:H19" xr:uid="{00000000-0002-0000-0D00-000000000000}">
      <formula1>Prices</formula1>
    </dataValidation>
    <dataValidation type="list" allowBlank="1" showInputMessage="1" showErrorMessage="1" sqref="G5:G19" xr:uid="{00000000-0002-0000-0D00-000001000000}">
      <formula1>Filter</formula1>
    </dataValidation>
    <dataValidation type="list" allowBlank="1" showInputMessage="1" showErrorMessage="1" sqref="F5:F19" xr:uid="{00000000-0002-0000-0D00-000002000000}">
      <formula1>Formats</formula1>
    </dataValidation>
    <dataValidation type="list" allowBlank="1" showInputMessage="1" showErrorMessage="1" sqref="E5:E19" xr:uid="{00000000-0002-0000-0D00-000003000000}">
      <formula1>Mounts</formula1>
    </dataValidation>
  </dataValidations>
  <hyperlinks>
    <hyperlink ref="B2" location="Overview!A1" display="Back to overview" xr:uid="{00000000-0004-0000-0D00-000000000000}"/>
  </hyperlinks>
  <pageMargins left="0.3" right="0.3" top="0.5" bottom="0.5" header="0.1" footer="0.1"/>
  <pageSetup paperSize="9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S2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592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Lensation</v>
      </c>
      <c r="C5" s="3" t="s">
        <v>208</v>
      </c>
      <c r="D5" s="35">
        <f>IFERROR(VLOOKUP($C5,'Entocentric lens DB'!$B$5:$T$309,MATCH('Entocentric lens DB'!$D$4,'Entocentric lens DB'!$B$4:$T$4,0),0),"")</f>
        <v>6</v>
      </c>
      <c r="E5" s="35" t="str">
        <f>IFERROR(VLOOKUP($C5,'Entocentric lens DB'!$B$5:$T$309,MATCH('Entocentric lens DB'!$E$4,'Entocentric lens DB'!$B$4:$T$4,0),0),"")</f>
        <v>S-mount</v>
      </c>
      <c r="F5" s="35" t="str">
        <f>IFERROR(VLOOKUP($C5,'Entocentric lens DB'!$B$5:$T$309,MATCH('Entocentric lens DB'!$F$4,'Entocentric lens DB'!$B$4:$T$4,0),0),"")</f>
        <v>1/2.5"</v>
      </c>
      <c r="G5" s="35" t="str">
        <f>IFERROR(VLOOKUP($C5,'Entocentric lens DB'!$B$5:$T$309,MATCH('Entocentric lens DB'!$G$4,'Entocentric lens DB'!$B$4:$T$4,0),0),"")</f>
        <v>None</v>
      </c>
      <c r="H5" s="35" t="str">
        <f>IFERROR(VLOOKUP($C5,'Entocentric lens DB'!$B$5:$T$309,MATCH('Entocentric lens DB'!$P$4,'Entocentric lens DB'!$B$4:$T$4,0),0),"")</f>
        <v>&lt;100$</v>
      </c>
      <c r="I5" s="42" t="str">
        <f>IFERROR(VLOOKUP($C5,'Entocentric lens DB'!$B$5:$T$309,MATCH('Entocentric lens DB'!$Q$4,'Entocentric lens DB'!$B$4:$T$4,0),0),"")</f>
        <v>EL-16-40-TC-VIS-5D-C</v>
      </c>
      <c r="J5" s="35" t="str">
        <f>IFERROR(VLOOKUP($I5,'Optotune lens DB'!$B$5:$I$23,MATCH('Optotune lens DB'!$I$4,'Optotune lens DB'!$B$4:$I$4,0),0),"")</f>
        <v>500-1000$</v>
      </c>
      <c r="K5" s="3" t="s">
        <v>616</v>
      </c>
      <c r="L5" s="35" t="str">
        <f>IFERROR(VLOOKUP($C5,'Entocentric lens DB'!$B$5:$T$309,MATCH('Entocentric lens DB'!$R$4,'Entocentric lens DB'!$B$4:$T$4,0),0),"")</f>
        <v>&gt;=9 mm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765</v>
      </c>
      <c r="Q5" s="45" t="str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/>
      </c>
      <c r="S5" s="3" t="s">
        <v>619</v>
      </c>
    </row>
    <row r="6" spans="1:19">
      <c r="B6" s="3" t="str">
        <f>IFERROR(VLOOKUP($C6,'Entocentric lens DB'!$B$5:$T$309,MATCH('Entocentric lens DB'!$C$4,'Entocentric lens DB'!$B$4:$T$4,0),0),"")</f>
        <v>Lensation</v>
      </c>
      <c r="C6" s="3" t="s">
        <v>211</v>
      </c>
      <c r="D6" s="35">
        <f>IFERROR(VLOOKUP($C6,'Entocentric lens DB'!$B$5:$T$309,MATCH('Entocentric lens DB'!$D$4,'Entocentric lens DB'!$B$4:$T$4,0),0),"")</f>
        <v>7.2</v>
      </c>
      <c r="E6" s="35" t="str">
        <f>IFERROR(VLOOKUP($C6,'Entocentric lens DB'!$B$5:$T$309,MATCH('Entocentric lens DB'!$E$4,'Entocentric lens DB'!$B$4:$T$4,0),0),"")</f>
        <v>S-mount</v>
      </c>
      <c r="F6" s="35" t="str">
        <f>IFERROR(VLOOKUP($C6,'Entocentric lens DB'!$B$5:$T$309,MATCH('Entocentric lens DB'!$F$4,'Entocentric lens DB'!$B$4:$T$4,0),0),"")</f>
        <v>1/2.3"</v>
      </c>
      <c r="G6" s="35" t="str">
        <f>IFERROR(VLOOKUP($C6,'Entocentric lens DB'!$B$5:$T$309,MATCH('Entocentric lens DB'!$G$4,'Entocentric lens DB'!$B$4:$T$4,0),0),"")</f>
        <v>None</v>
      </c>
      <c r="H6" s="35" t="str">
        <f>IFERROR(VLOOKUP($C6,'Entocentric lens DB'!$B$5:$T$309,MATCH('Entocentric lens DB'!$P$4,'Entocentric lens DB'!$B$4:$T$4,0),0),"")</f>
        <v>100-200$</v>
      </c>
      <c r="I6" s="42" t="str">
        <f>IFERROR(VLOOKUP($C6,'Entocentric lens DB'!$B$5:$T$309,MATCH('Entocentric lens DB'!$Q$4,'Entocentric lens DB'!$B$4:$T$4,0),0),"")</f>
        <v>EL-16-40-TC-VIS-5D-C</v>
      </c>
      <c r="J6" s="35" t="str">
        <f>IFERROR(VLOOKUP($I6,'Optotune lens DB'!$B$5:$I$23,MATCH('Optotune lens DB'!$I$4,'Optotune lens DB'!$B$4:$I$4,0),0),"")</f>
        <v>500-1000$</v>
      </c>
      <c r="K6" s="3" t="s">
        <v>616</v>
      </c>
      <c r="L6" s="35" t="str">
        <f>IFERROR(VLOOKUP($C6,'Entocentric lens DB'!$B$5:$T$309,MATCH('Entocentric lens DB'!$R$4,'Entocentric lens DB'!$B$4:$T$4,0),0),"")</f>
        <v>&gt;=14 mm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 t="s">
        <v>765</v>
      </c>
      <c r="Q6" s="45" t="str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/>
      </c>
      <c r="S6" s="3" t="s">
        <v>619</v>
      </c>
    </row>
    <row r="7" spans="1:19">
      <c r="B7" s="3" t="str">
        <f>IFERROR(VLOOKUP($C7,'Entocentric lens DB'!$B$5:$T$309,MATCH('Entocentric lens DB'!$C$4,'Entocentric lens DB'!$B$4:$T$4,0),0),"")</f>
        <v>Evetar</v>
      </c>
      <c r="C7" s="3" t="s">
        <v>760</v>
      </c>
      <c r="D7" s="35">
        <f>IFERROR(VLOOKUP($C7,'Entocentric lens DB'!$B$5:$T$309,MATCH('Entocentric lens DB'!$D$4,'Entocentric lens DB'!$B$4:$T$4,0),0),"")</f>
        <v>5</v>
      </c>
      <c r="E7" s="35" t="str">
        <f>IFERROR(VLOOKUP($C7,'Entocentric lens DB'!$B$5:$T$309,MATCH('Entocentric lens DB'!$E$4,'Entocentric lens DB'!$B$4:$T$4,0),0),"")</f>
        <v>S-mount</v>
      </c>
      <c r="F7" s="35" t="str">
        <f>IFERROR(VLOOKUP($C7,'Entocentric lens DB'!$B$5:$T$309,MATCH('Entocentric lens DB'!$F$4,'Entocentric lens DB'!$B$4:$T$4,0),0),"")</f>
        <v>1/2.5"</v>
      </c>
      <c r="G7" s="35" t="str">
        <f>IFERROR(VLOOKUP($C7,'Entocentric lens DB'!$B$5:$T$309,MATCH('Entocentric lens DB'!$G$4,'Entocentric lens DB'!$B$4:$T$4,0),0),"")</f>
        <v>None</v>
      </c>
      <c r="H7" s="35" t="str">
        <f>IFERROR(VLOOKUP($C7,'Entocentric lens DB'!$B$5:$T$309,MATCH('Entocentric lens DB'!$P$4,'Entocentric lens DB'!$B$4:$T$4,0),0),"")</f>
        <v>100-200$</v>
      </c>
      <c r="I7" s="42" t="str">
        <f>IFERROR(VLOOKUP($C7,'Entocentric lens DB'!$B$5:$T$309,MATCH('Entocentric lens DB'!$Q$4,'Entocentric lens DB'!$B$4:$T$4,0),0),"")</f>
        <v>EL-3-10-VIS-26D-FPC</v>
      </c>
      <c r="J7" s="35" t="str">
        <f>IFERROR(VLOOKUP($I7,'Optotune lens DB'!$B$5:$I$23,MATCH('Optotune lens DB'!$I$4,'Optotune lens DB'!$B$4:$I$4,0),0),"")</f>
        <v>100-200$</v>
      </c>
      <c r="K7" s="3" t="s">
        <v>653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38.46153846153846</v>
      </c>
      <c r="P7" s="35" t="s">
        <v>765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1.7</v>
      </c>
      <c r="S7" s="3" t="s">
        <v>764</v>
      </c>
    </row>
    <row r="8" spans="1:19">
      <c r="B8" s="3" t="str">
        <f>IFERROR(VLOOKUP($C8,'Entocentric lens DB'!$B$5:$T$309,MATCH('Entocentric lens DB'!$C$4,'Entocentric lens DB'!$B$4:$T$4,0),0),"")</f>
        <v/>
      </c>
      <c r="D8" s="35" t="str">
        <f>IFERROR(VLOOKUP($C8,'Entocentric lens DB'!$B$5:$T$309,MATCH('Entocentric lens DB'!$D$4,'Entocentric lens DB'!$B$4:$T$4,0),0),"")</f>
        <v/>
      </c>
      <c r="E8" s="35" t="str">
        <f>IFERROR(VLOOKUP($C8,'Entocentric lens DB'!$B$5:$T$309,MATCH('Entocentric lens DB'!$E$4,'Entocentric lens DB'!$B$4:$T$4,0),0),"")</f>
        <v/>
      </c>
      <c r="F8" s="35" t="str">
        <f>IFERROR(VLOOKUP($C8,'Entocentric lens DB'!$B$5:$T$309,MATCH('Entocentric lens DB'!$F$4,'Entocentric lens DB'!$B$4:$T$4,0),0),"")</f>
        <v/>
      </c>
      <c r="G8" s="35" t="str">
        <f>IFERROR(VLOOKUP($C8,'Entocentric lens DB'!$B$5:$T$309,MATCH('Entocentric lens DB'!$G$4,'Entocentric lens DB'!$B$4:$T$4,0),0),"")</f>
        <v/>
      </c>
      <c r="H8" s="35" t="str">
        <f>IFERROR(VLOOKUP($C8,'Entocentric lens DB'!$B$5:$T$309,MATCH('Entocentric lens DB'!$P$4,'Entocentric lens DB'!$B$4:$T$4,0),0),"")</f>
        <v/>
      </c>
      <c r="I8" s="42" t="str">
        <f>IFERROR(VLOOKUP($C8,'Entocentric lens DB'!$B$5:$T$309,MATCH('Entocentric lens DB'!$Q$4,'Entocentric lens DB'!$B$4:$T$4,0),0),"")</f>
        <v/>
      </c>
      <c r="J8" s="35" t="str">
        <f>IFERROR(VLOOKUP($I8,'Optotune lens DB'!$B$5:$I$23,MATCH('Optotune lens DB'!$I$4,'Optotune lens DB'!$B$4:$I$4,0),0),"")</f>
        <v/>
      </c>
      <c r="L8" s="35" t="str">
        <f>IFERROR(VLOOKUP($C8,'Entocentric lens DB'!$B$5:$T$309,MATCH('Entocentric lens DB'!$R$4,'Entocentric lens DB'!$B$4:$T$4,0),0),"")</f>
        <v/>
      </c>
      <c r="M8" s="41" t="str">
        <f>IF(ISBLANK(C8),"",Overview!$H$3)</f>
        <v/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/>
      </c>
      <c r="O8" s="32" t="str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/>
      </c>
      <c r="P8" s="35"/>
      <c r="Q8" s="45" t="str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/>
      </c>
    </row>
    <row r="9" spans="1:19">
      <c r="B9" s="3" t="str">
        <f>IFERROR(VLOOKUP($C9,'Entocentric lens DB'!$B$5:$T$309,MATCH('Entocentric lens DB'!$C$4,'Entocentric lens DB'!$B$4:$T$4,0),0),"")</f>
        <v/>
      </c>
      <c r="D9" s="35" t="str">
        <f>IFERROR(VLOOKUP($C9,'Entocentric lens DB'!$B$5:$T$309,MATCH('Entocentric lens DB'!$D$4,'Entocentric lens DB'!$B$4:$T$4,0),0),"")</f>
        <v/>
      </c>
      <c r="E9" s="35" t="str">
        <f>IFERROR(VLOOKUP($C9,'Entocentric lens DB'!$B$5:$T$309,MATCH('Entocentric lens DB'!$E$4,'Entocentric lens DB'!$B$4:$T$4,0),0),"")</f>
        <v/>
      </c>
      <c r="F9" s="35" t="str">
        <f>IFERROR(VLOOKUP($C9,'Entocentric lens DB'!$B$5:$T$309,MATCH('Entocentric lens DB'!$F$4,'Entocentric lens DB'!$B$4:$T$4,0),0),"")</f>
        <v/>
      </c>
      <c r="G9" s="35" t="str">
        <f>IFERROR(VLOOKUP($C9,'Entocentric lens DB'!$B$5:$T$309,MATCH('Entocentric lens DB'!$G$4,'Entocentric lens DB'!$B$4:$T$4,0),0),"")</f>
        <v/>
      </c>
      <c r="H9" s="35" t="str">
        <f>IFERROR(VLOOKUP($C9,'Entocentric lens DB'!$B$5:$T$309,MATCH('Entocentric lens DB'!$P$4,'Entocentric lens DB'!$B$4:$T$4,0),0),"")</f>
        <v/>
      </c>
      <c r="I9" s="42" t="str">
        <f>IFERROR(VLOOKUP($C9,'Entocentric lens DB'!$B$5:$T$309,MATCH('Entocentric lens DB'!$Q$4,'Entocentric lens DB'!$B$4:$T$4,0),0),"")</f>
        <v/>
      </c>
      <c r="J9" s="35" t="str">
        <f>IFERROR(VLOOKUP($I9,'Optotune lens DB'!$B$5:$I$23,MATCH('Optotune lens DB'!$I$4,'Optotune lens DB'!$B$4:$I$4,0),0),"")</f>
        <v/>
      </c>
      <c r="L9" s="35" t="str">
        <f>IFERROR(VLOOKUP($C9,'Entocentric lens DB'!$B$5:$T$309,MATCH('Entocentric lens DB'!$R$4,'Entocentric lens DB'!$B$4:$T$4,0),0),"")</f>
        <v/>
      </c>
      <c r="M9" s="41" t="str">
        <f>IF(ISBLANK(C9),"",Overview!$H$3)</f>
        <v/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/>
      </c>
      <c r="O9" s="32" t="str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/>
      </c>
      <c r="P9" s="35"/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</row>
    <row r="10" spans="1:19">
      <c r="B10" s="3" t="str">
        <f>IFERROR(VLOOKUP($C10,'Entocentric lens DB'!$B$5:$T$309,MATCH('Entocentric lens DB'!$C$4,'Entocentric lens DB'!$B$4:$T$4,0),0),"")</f>
        <v/>
      </c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32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/>
      </c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 t="str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/>
      </c>
    </row>
    <row r="12" spans="1:19">
      <c r="B12" s="3" t="str">
        <f>IFERROR(VLOOKUP($C12,'Entocentric lens DB'!$B$5:$T$309,MATCH('Entocentric lens DB'!$C$4,'Entocentric lens DB'!$B$4:$T$4,0),0),"")</f>
        <v/>
      </c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/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 t="str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/>
      </c>
    </row>
    <row r="13" spans="1:19">
      <c r="B13" s="3" t="str">
        <f>IFERROR(VLOOKUP($C13,'Entocentric lens DB'!$B$5:$T$309,MATCH('Entocentric lens DB'!$C$4,'Entocentric lens DB'!$B$4:$T$4,0),0),"")</f>
        <v/>
      </c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 t="str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/>
      </c>
    </row>
    <row r="14" spans="1:19">
      <c r="B14" s="3" t="str">
        <f>IFERROR(VLOOKUP($C14,'Entocentric lens DB'!$B$5:$T$309,MATCH('Entocentric lens DB'!$C$4,'Entocentric lens DB'!$B$4:$T$4,0),0),"")</f>
        <v/>
      </c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 t="str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/>
      </c>
    </row>
    <row r="15" spans="1:19">
      <c r="B15" s="3" t="str">
        <f>IFERROR(VLOOKUP($C15,'Entocentric lens DB'!$B$5:$T$309,MATCH('Entocentric lens DB'!$C$4,'Entocentric lens DB'!$B$4:$T$4,0),0),"")</f>
        <v/>
      </c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 t="str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/>
      </c>
    </row>
    <row r="16" spans="1:19">
      <c r="B16" s="3" t="str">
        <f>IFERROR(VLOOKUP($C16,'Entocentric lens DB'!$B$5:$T$309,MATCH('Entocentric lens DB'!$C$4,'Entocentric lens DB'!$B$4:$T$4,0),0),"")</f>
        <v/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 t="str">
        <f>IFERROR(VLOOKUP($C16,'Entocentric lens DB'!$B$5:$T$309,MATCH('Entocentric lens DB'!$Q$4,'Entocentric lens DB'!$B$4:$T$4,0),0),"")</f>
        <v/>
      </c>
      <c r="J16" s="35" t="str">
        <f>IFERROR(VLOOKUP($I16,'Optotune lens DB'!$B$5:$I$23,MATCH('Optotune lens DB'!$I$4,'Optotune lens DB'!$B$4:$I$4,0),0),"")</f>
        <v/>
      </c>
      <c r="L16" s="35" t="str">
        <f>IFERROR(VLOOKUP($C16,'Entocentric lens DB'!$B$5:$T$309,MATCH('Entocentric lens DB'!$R$4,'Entocentric lens DB'!$B$4:$T$4,0),0),"")</f>
        <v/>
      </c>
      <c r="M16" s="41" t="str">
        <f>IF(ISBLANK(C16),"",Overview!$H$3)</f>
        <v/>
      </c>
      <c r="N16" s="32" t="str">
        <f>IF(ISBLANK(C16),"",IF(IFERROR(1000/(1000/$M16+VLOOKUP($I16,'Optotune lens DB'!$B$5:$H$23,MATCH('Optotune lens DB'!$D$4,'Optotune lens DB'!$B$4:$H$4,0),0)),"inf")&lt;0,"inf",IFERROR(1000/(1000/$M16+VLOOKUP($I16,'Optotune lens DB'!$B$5:$H$23,MATCH('Optotune lens DB'!$D$4,'Optotune lens DB'!$B$4:$H$4,0),0)),"inf")))</f>
        <v/>
      </c>
      <c r="O16" s="32" t="str">
        <f>IF(ISBLANK(C16),"",IF(N16="inf",1000/(VLOOKUP($I16,'Optotune lens DB'!$B$5:$H$23,MATCH('Optotune lens DB'!$E$4,'Optotune lens DB'!$B$4:$H$4,0),0)-VLOOKUP($I16,'Optotune lens DB'!$B$5:$H$23,MATCH('Optotune lens DB'!$D$4,'Optotune lens DB'!$B$4:$H$4,0),0)),1000/(1000/$M16+VLOOKUP($I16,'Optotune lens DB'!$B$5:$H$23,MATCH('Optotune lens DB'!$E$4,'Optotune lens DB'!$B$4:$H$4,0),0))))</f>
        <v/>
      </c>
      <c r="P16" s="35"/>
      <c r="Q16" s="45" t="str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/>
      </c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1" t="s">
        <v>87</v>
      </c>
      <c r="C20" s="30" t="s">
        <v>131</v>
      </c>
      <c r="D20" s="30"/>
      <c r="E20" s="30" t="s">
        <v>131</v>
      </c>
      <c r="F20" s="30" t="s">
        <v>131</v>
      </c>
      <c r="G20" s="30" t="s">
        <v>131</v>
      </c>
      <c r="H20" s="30" t="s">
        <v>131</v>
      </c>
      <c r="I20" s="30" t="s">
        <v>131</v>
      </c>
      <c r="J20" s="30" t="s">
        <v>131</v>
      </c>
      <c r="K20" s="30" t="s">
        <v>131</v>
      </c>
      <c r="L20" s="30" t="s">
        <v>131</v>
      </c>
      <c r="M20" s="30" t="s">
        <v>131</v>
      </c>
      <c r="N20" s="30" t="s">
        <v>131</v>
      </c>
      <c r="O20" s="30" t="s">
        <v>131</v>
      </c>
      <c r="P20" s="43" t="s">
        <v>131</v>
      </c>
      <c r="Q20" s="44" t="s">
        <v>131</v>
      </c>
      <c r="R20" s="30" t="s">
        <v>131</v>
      </c>
      <c r="S20" s="30" t="s">
        <v>131</v>
      </c>
    </row>
  </sheetData>
  <phoneticPr fontId="20" type="noConversion"/>
  <dataValidations count="4">
    <dataValidation type="list" allowBlank="1" showInputMessage="1" showErrorMessage="1" sqref="E5:E19" xr:uid="{00000000-0002-0000-0E00-000000000000}">
      <formula1>Mounts</formula1>
    </dataValidation>
    <dataValidation type="list" allowBlank="1" showInputMessage="1" showErrorMessage="1" sqref="F5:F19" xr:uid="{00000000-0002-0000-0E00-000001000000}">
      <formula1>Formats</formula1>
    </dataValidation>
    <dataValidation type="list" allowBlank="1" showInputMessage="1" showErrorMessage="1" sqref="G5:G19" xr:uid="{00000000-0002-0000-0E00-000002000000}">
      <formula1>Filter</formula1>
    </dataValidation>
    <dataValidation type="list" allowBlank="1" showInputMessage="1" showErrorMessage="1" sqref="H5:H19 J5:J19" xr:uid="{00000000-0002-0000-0E00-000003000000}">
      <formula1>Prices</formula1>
    </dataValidation>
  </dataValidations>
  <hyperlinks>
    <hyperlink ref="B2" location="Overview!A1" display="Back to overview" xr:uid="{00000000-0004-0000-0E00-000000000000}"/>
  </hyperlinks>
  <pageMargins left="0.3" right="0.3" top="0.5" bottom="0.5" header="0.1" footer="0.1"/>
  <pageSetup paperSize="9" orientation="landscape" r:id="rId1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S2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122.28515625" style="3" bestFit="1" customWidth="1"/>
    <col min="20" max="16384" width="9.140625" style="3"/>
  </cols>
  <sheetData>
    <row r="1" spans="1:19" ht="18.75">
      <c r="A1" s="2"/>
      <c r="B1" s="7" t="s">
        <v>593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Kowa</v>
      </c>
      <c r="C5" s="28" t="s">
        <v>106</v>
      </c>
      <c r="D5" s="35">
        <f>IFERROR(VLOOKUP($C5,'Entocentric lens DB'!$B$5:$T$309,MATCH('Entocentric lens DB'!$D$4,'Entocentric lens DB'!$B$4:$T$4,0),0),"")</f>
        <v>8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2/3"</v>
      </c>
      <c r="G5" s="35" t="str">
        <f>IFERROR(VLOOKUP($C5,'Entocentric lens DB'!$B$5:$T$309,MATCH('Entocentric lens DB'!$G$4,'Entocentric lens DB'!$B$4:$T$4,0),0),"")</f>
        <v>M27x0.5</v>
      </c>
      <c r="H5" s="35" t="str">
        <f>IFERROR(VLOOKUP($C5,'Entocentric lens DB'!$B$5:$T$309,MATCH('Entocentric lens DB'!$P$4,'Entocentric lens DB'!$B$4:$T$4,0),0),"")</f>
        <v>100-200$</v>
      </c>
      <c r="I5" s="42" t="str">
        <f>IFERROR(VLOOKUP($C5,'Entocentric lens DB'!$B$5:$T$309,MATCH('Entocentric lens DB'!$Q$4,'Entocentric lens DB'!$B$4:$T$4,0),0),"")</f>
        <v>EL-16-40-TC-VIS-5D-M27</v>
      </c>
      <c r="J5" s="35" t="str">
        <f>IFERROR(VLOOKUP($I5,'Optotune lens DB'!$B$5:$I$23,MATCH('Optotune lens DB'!$I$4,'Optotune lens DB'!$B$4:$I$4,0),0),"")</f>
        <v>500-1000$</v>
      </c>
      <c r="K5" s="3" t="s">
        <v>616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691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5</v>
      </c>
    </row>
    <row r="6" spans="1:19">
      <c r="B6" s="3" t="str">
        <f>IFERROR(VLOOKUP($C6,'Entocentric lens DB'!$B$5:$T$309,MATCH('Entocentric lens DB'!$C$4,'Entocentric lens DB'!$B$4:$T$4,0),0),"")</f>
        <v>Fujinon</v>
      </c>
      <c r="C6" s="49" t="s">
        <v>226</v>
      </c>
      <c r="D6" s="35">
        <f>IFERROR(VLOOKUP($C6,'Entocentric lens DB'!$B$5:$T$309,MATCH('Entocentric lens DB'!$D$4,'Entocentric lens DB'!$B$4:$T$4,0),0),"")</f>
        <v>8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2/3"</v>
      </c>
      <c r="G6" s="35" t="str">
        <f>IFERROR(VLOOKUP($C6,'Entocentric lens DB'!$B$5:$T$309,MATCH('Entocentric lens DB'!$G$4,'Entocentric lens DB'!$B$4:$T$4,0),0),"")</f>
        <v>M25.5x0.5</v>
      </c>
      <c r="H6" s="35" t="str">
        <f>IFERROR(VLOOKUP($C6,'Entocentric lens DB'!$B$5:$T$309,MATCH('Entocentric lens DB'!$P$4,'Entocentric lens DB'!$B$4:$T$4,0),0),"")</f>
        <v>200-500$</v>
      </c>
      <c r="I6" s="42" t="str">
        <f>IFERROR(VLOOKUP($C6,'Entocentric lens DB'!$B$5:$T$309,MATCH('Entocentric lens DB'!$Q$4,'Entocentric lens DB'!$B$4:$T$4,0),0),"")</f>
        <v>EL-16-40-TC-VIS-5D-M25.5</v>
      </c>
      <c r="J6" s="35" t="str">
        <f>IFERROR(VLOOKUP($I6,'Optotune lens DB'!$B$5:$I$23,MATCH('Optotune lens DB'!$I$4,'Optotune lens DB'!$B$4:$I$4,0),0),"")</f>
        <v>500-1000$</v>
      </c>
      <c r="K6" s="3" t="s">
        <v>616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 t="s">
        <v>691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3.5</v>
      </c>
    </row>
    <row r="7" spans="1:19">
      <c r="B7" s="3" t="str">
        <f>IFERROR(VLOOKUP($C7,'Entocentric lens DB'!$B$5:$T$309,MATCH('Entocentric lens DB'!$C$4,'Entocentric lens DB'!$B$4:$T$4,0),0),"")</f>
        <v>Lensation</v>
      </c>
      <c r="C7" s="49" t="s">
        <v>214</v>
      </c>
      <c r="D7" s="35">
        <f>IFERROR(VLOOKUP($C7,'Entocentric lens DB'!$B$5:$T$309,MATCH('Entocentric lens DB'!$D$4,'Entocentric lens DB'!$B$4:$T$4,0),0),"")</f>
        <v>8</v>
      </c>
      <c r="E7" s="35" t="str">
        <f>IFERROR(VLOOKUP($C7,'Entocentric lens DB'!$B$5:$T$309,MATCH('Entocentric lens DB'!$E$4,'Entocentric lens DB'!$B$4:$T$4,0),0),"")</f>
        <v>S-mount</v>
      </c>
      <c r="F7" s="35" t="str">
        <f>IFERROR(VLOOKUP($C7,'Entocentric lens DB'!$B$5:$T$309,MATCH('Entocentric lens DB'!$F$4,'Entocentric lens DB'!$B$4:$T$4,0),0),"")</f>
        <v>1/2"</v>
      </c>
      <c r="G7" s="35" t="str">
        <f>IFERROR(VLOOKUP($C7,'Entocentric lens DB'!$B$5:$T$309,MATCH('Entocentric lens DB'!$G$4,'Entocentric lens DB'!$B$4:$T$4,0),0),"")</f>
        <v>None</v>
      </c>
      <c r="H7" s="35" t="str">
        <f>IFERROR(VLOOKUP($C7,'Entocentric lens DB'!$B$5:$T$309,MATCH('Entocentric lens DB'!$P$4,'Entocentric lens DB'!$B$4:$T$4,0),0),"")</f>
        <v>&lt;100$</v>
      </c>
      <c r="I7" s="42" t="str">
        <f>IFERROR(VLOOKUP($C7,'Entocentric lens DB'!$B$5:$T$309,MATCH('Entocentric lens DB'!$Q$4,'Entocentric lens DB'!$B$4:$T$4,0),0),"")</f>
        <v>EL-16-40-TC-VIS-5D-C</v>
      </c>
      <c r="J7" s="35" t="str">
        <f>IFERROR(VLOOKUP($I7,'Optotune lens DB'!$B$5:$I$23,MATCH('Optotune lens DB'!$I$4,'Optotune lens DB'!$B$4:$I$4,0),0),"")</f>
        <v>500-1000$</v>
      </c>
      <c r="K7" s="3" t="s">
        <v>616</v>
      </c>
      <c r="L7" s="35" t="str">
        <f>IFERROR(VLOOKUP($C7,'Entocentric lens DB'!$B$5:$T$309,MATCH('Entocentric lens DB'!$R$4,'Entocentric lens DB'!$B$4:$T$4,0),0),"")</f>
        <v>&gt;=14 mm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35" t="s">
        <v>660</v>
      </c>
      <c r="Q7" s="45">
        <v>3</v>
      </c>
      <c r="S7" s="3" t="s">
        <v>619</v>
      </c>
    </row>
    <row r="8" spans="1:19">
      <c r="B8" s="3" t="str">
        <f>IFERROR(VLOOKUP($C8,'Entocentric lens DB'!$B$5:$T$309,MATCH('Entocentric lens DB'!$C$4,'Entocentric lens DB'!$B$4:$T$4,0),0),"")</f>
        <v>Lensation</v>
      </c>
      <c r="C8" s="49" t="s">
        <v>216</v>
      </c>
      <c r="D8" s="35">
        <f>IFERROR(VLOOKUP($C8,'Entocentric lens DB'!$B$5:$T$309,MATCH('Entocentric lens DB'!$D$4,'Entocentric lens DB'!$B$4:$T$4,0),0),"")</f>
        <v>8.42</v>
      </c>
      <c r="E8" s="35" t="str">
        <f>IFERROR(VLOOKUP($C8,'Entocentric lens DB'!$B$5:$T$309,MATCH('Entocentric lens DB'!$E$4,'Entocentric lens DB'!$B$4:$T$4,0),0),"")</f>
        <v>S-mount</v>
      </c>
      <c r="F8" s="35" t="str">
        <f>IFERROR(VLOOKUP($C8,'Entocentric lens DB'!$B$5:$T$309,MATCH('Entocentric lens DB'!$F$4,'Entocentric lens DB'!$B$4:$T$4,0),0),"")</f>
        <v>1/1.8"</v>
      </c>
      <c r="G8" s="35" t="str">
        <f>IFERROR(VLOOKUP($C8,'Entocentric lens DB'!$B$5:$T$309,MATCH('Entocentric lens DB'!$G$4,'Entocentric lens DB'!$B$4:$T$4,0),0),"")</f>
        <v>None</v>
      </c>
      <c r="H8" s="35" t="str">
        <f>IFERROR(VLOOKUP($C8,'Entocentric lens DB'!$B$5:$T$309,MATCH('Entocentric lens DB'!$P$4,'Entocentric lens DB'!$B$4:$T$4,0),0),"")</f>
        <v>&lt;100$</v>
      </c>
      <c r="I8" s="42" t="str">
        <f>IFERROR(VLOOKUP($C8,'Entocentric lens DB'!$B$5:$T$309,MATCH('Entocentric lens DB'!$Q$4,'Entocentric lens DB'!$B$4:$T$4,0),0),"")</f>
        <v>EL-16-40-TC-VIS-5D-C</v>
      </c>
      <c r="J8" s="35" t="str">
        <f>IFERROR(VLOOKUP($I8,'Optotune lens DB'!$B$5:$I$23,MATCH('Optotune lens DB'!$I$4,'Optotune lens DB'!$B$4:$I$4,0),0),"")</f>
        <v>500-1000$</v>
      </c>
      <c r="K8" s="3" t="s">
        <v>578</v>
      </c>
      <c r="L8" s="35" t="str">
        <f>IFERROR(VLOOKUP($C8,'Entocentric lens DB'!$B$5:$T$309,MATCH('Entocentric lens DB'!$R$4,'Entocentric lens DB'!$B$4:$T$4,0),0),"")</f>
        <v>None</v>
      </c>
      <c r="M8" s="41">
        <f>IF(ISBLANK(C8),"",Overview!$H$3)</f>
        <v>1000</v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>inf</v>
      </c>
      <c r="O8" s="32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>200</v>
      </c>
      <c r="P8" s="35" t="s">
        <v>660</v>
      </c>
      <c r="Q8" s="45">
        <v>2.2000000000000002</v>
      </c>
      <c r="S8" s="3" t="s">
        <v>692</v>
      </c>
    </row>
    <row r="9" spans="1:19">
      <c r="B9" s="3" t="str">
        <f>IFERROR(VLOOKUP($C9,'Entocentric lens DB'!$B$5:$T$309,MATCH('Entocentric lens DB'!$C$4,'Entocentric lens DB'!$B$4:$T$4,0),0),"")</f>
        <v/>
      </c>
      <c r="C9" s="28"/>
      <c r="D9" s="35" t="str">
        <f>IFERROR(VLOOKUP($C9,'Entocentric lens DB'!$B$5:$T$309,MATCH('Entocentric lens DB'!$D$4,'Entocentric lens DB'!$B$4:$T$4,0),0),"")</f>
        <v/>
      </c>
      <c r="E9" s="35" t="str">
        <f>IFERROR(VLOOKUP($C9,'Entocentric lens DB'!$B$5:$T$309,MATCH('Entocentric lens DB'!$E$4,'Entocentric lens DB'!$B$4:$T$4,0),0),"")</f>
        <v/>
      </c>
      <c r="F9" s="35" t="str">
        <f>IFERROR(VLOOKUP($C9,'Entocentric lens DB'!$B$5:$T$309,MATCH('Entocentric lens DB'!$F$4,'Entocentric lens DB'!$B$4:$T$4,0),0),"")</f>
        <v/>
      </c>
      <c r="G9" s="35" t="str">
        <f>IFERROR(VLOOKUP($C9,'Entocentric lens DB'!$B$5:$T$309,MATCH('Entocentric lens DB'!$G$4,'Entocentric lens DB'!$B$4:$T$4,0),0),"")</f>
        <v/>
      </c>
      <c r="H9" s="35" t="str">
        <f>IFERROR(VLOOKUP($C9,'Entocentric lens DB'!$B$5:$T$309,MATCH('Entocentric lens DB'!$P$4,'Entocentric lens DB'!$B$4:$T$4,0),0),"")</f>
        <v/>
      </c>
      <c r="I9" s="42" t="str">
        <f>IFERROR(VLOOKUP($C9,'Entocentric lens DB'!$B$5:$T$309,MATCH('Entocentric lens DB'!$Q$4,'Entocentric lens DB'!$B$4:$T$4,0),0),"")</f>
        <v/>
      </c>
      <c r="J9" s="35" t="str">
        <f>IFERROR(VLOOKUP($I9,'Optotune lens DB'!$B$5:$I$23,MATCH('Optotune lens DB'!$I$4,'Optotune lens DB'!$B$4:$I$4,0),0),"")</f>
        <v/>
      </c>
      <c r="L9" s="35" t="str">
        <f>IFERROR(VLOOKUP($C9,'Entocentric lens DB'!$B$5:$T$309,MATCH('Entocentric lens DB'!$R$4,'Entocentric lens DB'!$B$4:$T$4,0),0),"")</f>
        <v/>
      </c>
      <c r="M9" s="41" t="str">
        <f>IF(ISBLANK(C9),"",Overview!$H$3)</f>
        <v/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/>
      </c>
      <c r="O9" s="32" t="str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/>
      </c>
      <c r="P9" s="35"/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</row>
    <row r="10" spans="1:19">
      <c r="B10" s="3" t="str">
        <f>IFERROR(VLOOKUP($C10,'Entocentric lens DB'!$B$5:$T$309,MATCH('Entocentric lens DB'!$C$4,'Entocentric lens DB'!$B$4:$T$4,0),0),"")</f>
        <v/>
      </c>
      <c r="C10" s="28"/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32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/>
      </c>
      <c r="C11" s="49"/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 t="str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/>
      </c>
    </row>
    <row r="12" spans="1:19">
      <c r="B12" s="3" t="str">
        <f>IFERROR(VLOOKUP($C12,'Entocentric lens DB'!$B$5:$T$309,MATCH('Entocentric lens DB'!$C$4,'Entocentric lens DB'!$B$4:$T$4,0),0),"")</f>
        <v/>
      </c>
      <c r="C12" s="49"/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/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 t="str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/>
      </c>
    </row>
    <row r="13" spans="1:19">
      <c r="B13" s="3" t="str">
        <f>IFERROR(VLOOKUP($C13,'Entocentric lens DB'!$B$5:$T$309,MATCH('Entocentric lens DB'!$C$4,'Entocentric lens DB'!$B$4:$T$4,0),0),"")</f>
        <v/>
      </c>
      <c r="C13" s="49"/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 t="str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/>
      </c>
    </row>
    <row r="14" spans="1:19">
      <c r="B14" s="3" t="str">
        <f>IFERROR(VLOOKUP($C14,'Entocentric lens DB'!$B$5:$T$309,MATCH('Entocentric lens DB'!$C$4,'Entocentric lens DB'!$B$4:$T$4,0),0),"")</f>
        <v/>
      </c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 t="str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/>
      </c>
    </row>
    <row r="15" spans="1:19">
      <c r="B15" s="3" t="str">
        <f>IFERROR(VLOOKUP($C15,'Entocentric lens DB'!$B$5:$T$309,MATCH('Entocentric lens DB'!$C$4,'Entocentric lens DB'!$B$4:$T$4,0),0),"")</f>
        <v/>
      </c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 t="str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/>
      </c>
    </row>
    <row r="16" spans="1:19">
      <c r="B16" s="3" t="str">
        <f>IFERROR(VLOOKUP($C16,'Entocentric lens DB'!$B$5:$T$309,MATCH('Entocentric lens DB'!$C$4,'Entocentric lens DB'!$B$4:$T$4,0),0),"")</f>
        <v/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 t="str">
        <f>IFERROR(VLOOKUP($C16,'Entocentric lens DB'!$B$5:$T$309,MATCH('Entocentric lens DB'!$Q$4,'Entocentric lens DB'!$B$4:$T$4,0),0),"")</f>
        <v/>
      </c>
      <c r="J16" s="35" t="str">
        <f>IFERROR(VLOOKUP($I16,'Optotune lens DB'!$B$5:$I$23,MATCH('Optotune lens DB'!$I$4,'Optotune lens DB'!$B$4:$I$4,0),0),"")</f>
        <v/>
      </c>
      <c r="L16" s="35" t="str">
        <f>IFERROR(VLOOKUP($C16,'Entocentric lens DB'!$B$5:$T$309,MATCH('Entocentric lens DB'!$R$4,'Entocentric lens DB'!$B$4:$T$4,0),0),"")</f>
        <v/>
      </c>
      <c r="M16" s="41" t="str">
        <f>IF(ISBLANK(C16),"",Overview!$H$3)</f>
        <v/>
      </c>
      <c r="N16" s="32" t="str">
        <f>IF(ISBLANK(C16),"",IF(IFERROR(1000/(1000/$M16+VLOOKUP($I16,'Optotune lens DB'!$B$5:$H$23,MATCH('Optotune lens DB'!$D$4,'Optotune lens DB'!$B$4:$H$4,0),0)),"inf")&lt;0,"inf",IFERROR(1000/(1000/$M16+VLOOKUP($I16,'Optotune lens DB'!$B$5:$H$23,MATCH('Optotune lens DB'!$D$4,'Optotune lens DB'!$B$4:$H$4,0),0)),"inf")))</f>
        <v/>
      </c>
      <c r="O16" s="32" t="str">
        <f>IF(ISBLANK(C16),"",IF(N16="inf",1000/(VLOOKUP($I16,'Optotune lens DB'!$B$5:$H$23,MATCH('Optotune lens DB'!$E$4,'Optotune lens DB'!$B$4:$H$4,0),0)-VLOOKUP($I16,'Optotune lens DB'!$B$5:$H$23,MATCH('Optotune lens DB'!$D$4,'Optotune lens DB'!$B$4:$H$4,0),0)),1000/(1000/$M16+VLOOKUP($I16,'Optotune lens DB'!$B$5:$H$23,MATCH('Optotune lens DB'!$E$4,'Optotune lens DB'!$B$4:$H$4,0),0))))</f>
        <v/>
      </c>
      <c r="P16" s="35"/>
      <c r="Q16" s="45" t="str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/>
      </c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1" t="s">
        <v>87</v>
      </c>
      <c r="C20" s="30" t="s">
        <v>131</v>
      </c>
      <c r="D20" s="30"/>
      <c r="E20" s="30" t="s">
        <v>131</v>
      </c>
      <c r="F20" s="30" t="s">
        <v>131</v>
      </c>
      <c r="G20" s="30" t="s">
        <v>131</v>
      </c>
      <c r="H20" s="30" t="s">
        <v>131</v>
      </c>
      <c r="I20" s="30" t="s">
        <v>131</v>
      </c>
      <c r="J20" s="30" t="s">
        <v>131</v>
      </c>
      <c r="K20" s="30" t="s">
        <v>131</v>
      </c>
      <c r="L20" s="30" t="s">
        <v>131</v>
      </c>
      <c r="M20" s="30" t="s">
        <v>131</v>
      </c>
      <c r="N20" s="30" t="s">
        <v>131</v>
      </c>
      <c r="O20" s="30" t="s">
        <v>131</v>
      </c>
      <c r="P20" s="43" t="s">
        <v>131</v>
      </c>
      <c r="Q20" s="44" t="s">
        <v>131</v>
      </c>
      <c r="R20" s="30" t="s">
        <v>131</v>
      </c>
      <c r="S20" s="30" t="s">
        <v>131</v>
      </c>
    </row>
  </sheetData>
  <phoneticPr fontId="20" type="noConversion"/>
  <dataValidations count="4">
    <dataValidation type="list" allowBlank="1" showInputMessage="1" showErrorMessage="1" sqref="H5:H19 J5:J19" xr:uid="{00000000-0002-0000-0F00-000000000000}">
      <formula1>Prices</formula1>
    </dataValidation>
    <dataValidation type="list" allowBlank="1" showInputMessage="1" showErrorMessage="1" sqref="G5:G19" xr:uid="{00000000-0002-0000-0F00-000001000000}">
      <formula1>Filter</formula1>
    </dataValidation>
    <dataValidation type="list" allowBlank="1" showInputMessage="1" showErrorMessage="1" sqref="F5:F19" xr:uid="{00000000-0002-0000-0F00-000002000000}">
      <formula1>Formats</formula1>
    </dataValidation>
    <dataValidation type="list" allowBlank="1" showInputMessage="1" showErrorMessage="1" sqref="E5:E19" xr:uid="{00000000-0002-0000-0F00-000003000000}">
      <formula1>Mounts</formula1>
    </dataValidation>
  </dataValidations>
  <hyperlinks>
    <hyperlink ref="B2" location="Overview!A1" display="Back to overview" xr:uid="{00000000-0004-0000-0F00-000000000000}"/>
  </hyperlinks>
  <pageMargins left="0.3" right="0.3" top="0.5" bottom="0.5" header="0.1" footer="0.1"/>
  <pageSetup paperSize="9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S21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594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Kowa</v>
      </c>
      <c r="C5" s="49" t="s">
        <v>163</v>
      </c>
      <c r="D5" s="35">
        <f>IFERROR(VLOOKUP($C5,'Entocentric lens DB'!$B$5:$T$309,MATCH('Entocentric lens DB'!$D$4,'Entocentric lens DB'!$B$4:$T$4,0),0),"")</f>
        <v>12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2/3"</v>
      </c>
      <c r="G5" s="35" t="str">
        <f>IFERROR(VLOOKUP($C5,'Entocentric lens DB'!$B$5:$T$309,MATCH('Entocentric lens DB'!$G$4,'Entocentric lens DB'!$B$4:$T$4,0),0),"")</f>
        <v>M30.5x0.5</v>
      </c>
      <c r="H5" s="35" t="str">
        <f>IFERROR(VLOOKUP($C5,'Entocentric lens DB'!$B$5:$T$309,MATCH('Entocentric lens DB'!$P$4,'Entocentric lens DB'!$B$4:$T$4,0),0),"")</f>
        <v>200-500$</v>
      </c>
      <c r="I5" s="42" t="str">
        <f>IFERROR(VLOOKUP($C5,'Entocentric lens DB'!$B$5:$T$309,MATCH('Entocentric lens DB'!$Q$4,'Entocentric lens DB'!$B$4:$T$4,0),0),"")</f>
        <v>EL-16-40-TC-VIS-5D-M30.5</v>
      </c>
      <c r="J5" s="35" t="str">
        <f>IFERROR(VLOOKUP($I5,'Optotune lens DB'!$B$5:$I$23,MATCH('Optotune lens DB'!$I$4,'Optotune lens DB'!$B$4:$I$4,0),0),"")</f>
        <v>500-1000$</v>
      </c>
      <c r="K5" s="3" t="s">
        <v>582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624</v>
      </c>
      <c r="Q5" s="45"/>
    </row>
    <row r="6" spans="1:19">
      <c r="B6" s="3" t="str">
        <f>IFERROR(VLOOKUP($C6,'Entocentric lens DB'!$B$5:$T$309,MATCH('Entocentric lens DB'!$C$4,'Entocentric lens DB'!$B$4:$T$4,0),0),"")</f>
        <v>Computar</v>
      </c>
      <c r="C6" s="49" t="s">
        <v>153</v>
      </c>
      <c r="D6" s="35">
        <f>IFERROR(VLOOKUP($C6,'Entocentric lens DB'!$B$5:$T$309,MATCH('Entocentric lens DB'!$D$4,'Entocentric lens DB'!$B$4:$T$4,0),0),"")</f>
        <v>12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2/3"</v>
      </c>
      <c r="G6" s="35" t="str">
        <f>IFERROR(VLOOKUP($C6,'Entocentric lens DB'!$B$5:$T$309,MATCH('Entocentric lens DB'!$G$4,'Entocentric lens DB'!$B$4:$T$4,0),0),"")</f>
        <v>M27x0.5</v>
      </c>
      <c r="H6" s="35" t="str">
        <f>IFERROR(VLOOKUP($C6,'Entocentric lens DB'!$B$5:$T$309,MATCH('Entocentric lens DB'!$P$4,'Entocentric lens DB'!$B$4:$T$4,0),0),"")</f>
        <v>200-500$</v>
      </c>
      <c r="I6" s="42" t="str">
        <f>IFERROR(VLOOKUP($C6,'Entocentric lens DB'!$B$5:$T$309,MATCH('Entocentric lens DB'!$Q$4,'Entocentric lens DB'!$B$4:$T$4,0),0),"")</f>
        <v>EL-16-40-TC-VIS-5D-M27</v>
      </c>
      <c r="J6" s="35" t="str">
        <f>IFERROR(VLOOKUP($I6,'Optotune lens DB'!$B$5:$I$23,MATCH('Optotune lens DB'!$I$4,'Optotune lens DB'!$B$4:$I$4,0),0),"")</f>
        <v>500-1000$</v>
      </c>
      <c r="K6" s="3" t="s">
        <v>582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 t="s">
        <v>624</v>
      </c>
      <c r="Q6" s="45"/>
    </row>
    <row r="7" spans="1:19">
      <c r="B7" s="3" t="str">
        <f>IFERROR(VLOOKUP($C7,'Entocentric lens DB'!$B$5:$T$309,MATCH('Entocentric lens DB'!$C$4,'Entocentric lens DB'!$B$4:$T$4,0),0),"")</f>
        <v>Fujinon</v>
      </c>
      <c r="C7" s="49" t="s">
        <v>148</v>
      </c>
      <c r="D7" s="35">
        <f>IFERROR(VLOOKUP($C7,'Entocentric lens DB'!$B$5:$T$309,MATCH('Entocentric lens DB'!$D$4,'Entocentric lens DB'!$B$4:$T$4,0),0),"")</f>
        <v>12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2/3"</v>
      </c>
      <c r="G7" s="35" t="str">
        <f>IFERROR(VLOOKUP($C7,'Entocentric lens DB'!$B$5:$T$309,MATCH('Entocentric lens DB'!$G$4,'Entocentric lens DB'!$B$4:$T$4,0),0),"")</f>
        <v>M25.5x0.5</v>
      </c>
      <c r="H7" s="35" t="str">
        <f>IFERROR(VLOOKUP($C7,'Entocentric lens DB'!$B$5:$T$309,MATCH('Entocentric lens DB'!$P$4,'Entocentric lens DB'!$B$4:$T$4,0),0),"")</f>
        <v>200-500$</v>
      </c>
      <c r="I7" s="42" t="str">
        <f>IFERROR(VLOOKUP($C7,'Entocentric lens DB'!$B$5:$T$309,MATCH('Entocentric lens DB'!$Q$4,'Entocentric lens DB'!$B$4:$T$4,0),0),"")</f>
        <v>EL-16-40-TC-VIS-5D-M25.5</v>
      </c>
      <c r="J7" s="35" t="str">
        <f>IFERROR(VLOOKUP($I7,'Optotune lens DB'!$B$5:$I$23,MATCH('Optotune lens DB'!$I$4,'Optotune lens DB'!$B$4:$I$4,0),0),"")</f>
        <v>500-1000$</v>
      </c>
      <c r="K7" s="3" t="s">
        <v>582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35" t="s">
        <v>624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3.5</v>
      </c>
    </row>
    <row r="8" spans="1:19">
      <c r="B8" s="3" t="str">
        <f>IFERROR(VLOOKUP($C8,'Entocentric lens DB'!$B$5:$T$309,MATCH('Entocentric lens DB'!$C$4,'Entocentric lens DB'!$B$4:$T$4,0),0),"")</f>
        <v>Kowa</v>
      </c>
      <c r="C8" s="49" t="s">
        <v>180</v>
      </c>
      <c r="D8" s="35">
        <f>IFERROR(VLOOKUP($C8,'Entocentric lens DB'!$B$5:$T$309,MATCH('Entocentric lens DB'!$D$4,'Entocentric lens DB'!$B$4:$T$4,0),0),"")</f>
        <v>12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2/3"</v>
      </c>
      <c r="G8" s="35" t="str">
        <f>IFERROR(VLOOKUP($C8,'Entocentric lens DB'!$B$5:$T$309,MATCH('Entocentric lens DB'!$G$4,'Entocentric lens DB'!$B$4:$T$4,0),0),"")</f>
        <v>M27x0.5</v>
      </c>
      <c r="H8" s="35" t="str">
        <f>IFERROR(VLOOKUP($C8,'Entocentric lens DB'!$B$5:$T$309,MATCH('Entocentric lens DB'!$P$4,'Entocentric lens DB'!$B$4:$T$4,0),0),"")</f>
        <v>200-500$</v>
      </c>
      <c r="I8" s="42" t="str">
        <f>IFERROR(VLOOKUP($C8,'Entocentric lens DB'!$B$5:$T$309,MATCH('Entocentric lens DB'!$Q$4,'Entocentric lens DB'!$B$4:$T$4,0),0),"")</f>
        <v>EL-16-40-TC-VIS-5D-M27</v>
      </c>
      <c r="J8" s="35" t="str">
        <f>IFERROR(VLOOKUP($I8,'Optotune lens DB'!$B$5:$I$23,MATCH('Optotune lens DB'!$I$4,'Optotune lens DB'!$B$4:$I$4,0),0),"")</f>
        <v>500-1000$</v>
      </c>
      <c r="K8" s="3" t="s">
        <v>582</v>
      </c>
      <c r="L8" s="35" t="str">
        <f>IFERROR(VLOOKUP($C8,'Entocentric lens DB'!$B$5:$T$309,MATCH('Entocentric lens DB'!$R$4,'Entocentric lens DB'!$B$4:$T$4,0),0),"")</f>
        <v>NA</v>
      </c>
      <c r="M8" s="41">
        <f>IF(ISBLANK(C8),"",Overview!$H$3)</f>
        <v>1000</v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>inf</v>
      </c>
      <c r="O8" s="32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>200</v>
      </c>
      <c r="P8" s="35" t="s">
        <v>624</v>
      </c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4</v>
      </c>
    </row>
    <row r="9" spans="1:19">
      <c r="B9" s="3" t="str">
        <f>IFERROR(VLOOKUP($C9,'Entocentric lens DB'!$B$5:$T$309,MATCH('Entocentric lens DB'!$C$4,'Entocentric lens DB'!$B$4:$T$4,0),0),"")</f>
        <v>Edmund Optics</v>
      </c>
      <c r="C9" s="49" t="s">
        <v>199</v>
      </c>
      <c r="D9" s="35">
        <f>IFERROR(VLOOKUP($C9,'Entocentric lens DB'!$B$5:$T$309,MATCH('Entocentric lens DB'!$D$4,'Entocentric lens DB'!$B$4:$T$4,0),0),"")</f>
        <v>12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2/3"</v>
      </c>
      <c r="G9" s="35" t="str">
        <f>IFERROR(VLOOKUP($C9,'Entocentric lens DB'!$B$5:$T$309,MATCH('Entocentric lens DB'!$G$4,'Entocentric lens DB'!$B$4:$T$4,0),0),"")</f>
        <v>M25.5x0.5</v>
      </c>
      <c r="H9" s="35" t="str">
        <f>IFERROR(VLOOKUP($C9,'Entocentric lens DB'!$B$5:$T$309,MATCH('Entocentric lens DB'!$P$4,'Entocentric lens DB'!$B$4:$T$4,0),0),"")</f>
        <v>200-500$</v>
      </c>
      <c r="I9" s="42" t="str">
        <f>IFERROR(VLOOKUP($C9,'Entocentric lens DB'!$B$5:$T$309,MATCH('Entocentric lens DB'!$Q$4,'Entocentric lens DB'!$B$4:$T$4,0),0),"")</f>
        <v>EL-16-40-TC-VIS-5D-M25.5</v>
      </c>
      <c r="J9" s="35" t="str">
        <f>IFERROR(VLOOKUP($I9,'Optotune lens DB'!$B$5:$I$23,MATCH('Optotune lens DB'!$I$4,'Optotune lens DB'!$B$4:$I$4,0),0),"")</f>
        <v>500-1000$</v>
      </c>
      <c r="K9" s="3" t="s">
        <v>582</v>
      </c>
      <c r="L9" s="35" t="str">
        <f>IFERROR(VLOOKUP($C9,'Entocentric lens DB'!$B$5:$T$309,MATCH('Entocentric lens DB'!$R$4,'Entocentric lens DB'!$B$4:$T$4,0),0),"")</f>
        <v>NA</v>
      </c>
      <c r="M9" s="41">
        <f>IF(ISBLANK(C9),"",Overview!$H$3)</f>
        <v>1000</v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>inf</v>
      </c>
      <c r="O9" s="32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>200</v>
      </c>
      <c r="P9" s="35" t="s">
        <v>624</v>
      </c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</row>
    <row r="10" spans="1:19">
      <c r="B10" s="3" t="str">
        <f>IFERROR(VLOOKUP($C10,'Entocentric lens DB'!$B$5:$T$309,MATCH('Entocentric lens DB'!$C$4,'Entocentric lens DB'!$B$4:$T$4,0),0),"")</f>
        <v>Lensation</v>
      </c>
      <c r="C10" s="49" t="s">
        <v>218</v>
      </c>
      <c r="D10" s="35">
        <f>IFERROR(VLOOKUP($C10,'Entocentric lens DB'!$B$5:$T$309,MATCH('Entocentric lens DB'!$D$4,'Entocentric lens DB'!$B$4:$T$4,0),0),"")</f>
        <v>10.3</v>
      </c>
      <c r="E10" s="35" t="str">
        <f>IFERROR(VLOOKUP($C10,'Entocentric lens DB'!$B$5:$T$309,MATCH('Entocentric lens DB'!$E$4,'Entocentric lens DB'!$B$4:$T$4,0),0),"")</f>
        <v>S-mount</v>
      </c>
      <c r="F10" s="35" t="str">
        <f>IFERROR(VLOOKUP($C10,'Entocentric lens DB'!$B$5:$T$309,MATCH('Entocentric lens DB'!$F$4,'Entocentric lens DB'!$B$4:$T$4,0),0),"")</f>
        <v>1/2"</v>
      </c>
      <c r="G10" s="35" t="str">
        <f>IFERROR(VLOOKUP($C10,'Entocentric lens DB'!$B$5:$T$309,MATCH('Entocentric lens DB'!$G$4,'Entocentric lens DB'!$B$4:$T$4,0),0),"")</f>
        <v>None</v>
      </c>
      <c r="H10" s="35" t="str">
        <f>IFERROR(VLOOKUP($C10,'Entocentric lens DB'!$B$5:$T$309,MATCH('Entocentric lens DB'!$P$4,'Entocentric lens DB'!$B$4:$T$4,0),0),"")</f>
        <v>&lt;100$</v>
      </c>
      <c r="I10" s="42" t="str">
        <f>IFERROR(VLOOKUP($C10,'Entocentric lens DB'!$B$5:$T$309,MATCH('Entocentric lens DB'!$Q$4,'Entocentric lens DB'!$B$4:$T$4,0),0),"")</f>
        <v>EL-10-30-Ci-VIS-MV</v>
      </c>
      <c r="J10" s="35" t="str">
        <f>IFERROR(VLOOKUP($I10,'Optotune lens DB'!$B$5:$I$23,MATCH('Optotune lens DB'!$I$4,'Optotune lens DB'!$B$4:$I$4,0),0),"")</f>
        <v/>
      </c>
      <c r="K10" s="3" t="s">
        <v>582</v>
      </c>
      <c r="L10" s="35" t="str">
        <f>IFERROR(VLOOKUP($C10,'Entocentric lens DB'!$B$5:$T$309,MATCH('Entocentric lens DB'!$R$4,'Entocentric lens DB'!$B$4:$T$4,0),0),"")</f>
        <v>None</v>
      </c>
      <c r="M10" s="41">
        <f>IF(ISBLANK(C10),"",Overview!$H$3)</f>
        <v>1000</v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>inf</v>
      </c>
      <c r="O10" s="32" t="e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>#N/A</v>
      </c>
      <c r="P10" s="35"/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  <c r="S10" s="3" t="s">
        <v>619</v>
      </c>
    </row>
    <row r="11" spans="1:19">
      <c r="B11" s="3" t="str">
        <f>IFERROR(VLOOKUP($C11,'Entocentric lens DB'!$B$5:$T$309,MATCH('Entocentric lens DB'!$C$4,'Entocentric lens DB'!$B$4:$T$4,0),0),"")</f>
        <v>Lensation</v>
      </c>
      <c r="C11" s="49" t="s">
        <v>219</v>
      </c>
      <c r="D11" s="35">
        <f>IFERROR(VLOOKUP($C11,'Entocentric lens DB'!$B$5:$T$309,MATCH('Entocentric lens DB'!$D$4,'Entocentric lens DB'!$B$4:$T$4,0),0),"")</f>
        <v>12</v>
      </c>
      <c r="E11" s="35" t="str">
        <f>IFERROR(VLOOKUP($C11,'Entocentric lens DB'!$B$5:$T$309,MATCH('Entocentric lens DB'!$E$4,'Entocentric lens DB'!$B$4:$T$4,0),0),"")</f>
        <v>S-mount</v>
      </c>
      <c r="F11" s="35" t="str">
        <f>IFERROR(VLOOKUP($C11,'Entocentric lens DB'!$B$5:$T$309,MATCH('Entocentric lens DB'!$F$4,'Entocentric lens DB'!$B$4:$T$4,0),0),"")</f>
        <v>1/2"</v>
      </c>
      <c r="G11" s="35" t="str">
        <f>IFERROR(VLOOKUP($C11,'Entocentric lens DB'!$B$5:$T$309,MATCH('Entocentric lens DB'!$G$4,'Entocentric lens DB'!$B$4:$T$4,0),0),"")</f>
        <v>None</v>
      </c>
      <c r="H11" s="35" t="str">
        <f>IFERROR(VLOOKUP($C11,'Entocentric lens DB'!$B$5:$T$309,MATCH('Entocentric lens DB'!$P$4,'Entocentric lens DB'!$B$4:$T$4,0),0),"")</f>
        <v>&lt;100$</v>
      </c>
      <c r="I11" s="42" t="str">
        <f>IFERROR(VLOOKUP($C11,'Entocentric lens DB'!$B$5:$T$309,MATCH('Entocentric lens DB'!$Q$4,'Entocentric lens DB'!$B$4:$T$4,0),0),"")</f>
        <v>EL-16-40-TC-VIS-5D-C</v>
      </c>
      <c r="J11" s="35" t="str">
        <f>IFERROR(VLOOKUP($I11,'Optotune lens DB'!$B$5:$I$23,MATCH('Optotune lens DB'!$I$4,'Optotune lens DB'!$B$4:$I$4,0),0),"")</f>
        <v>500-1000$</v>
      </c>
      <c r="K11" s="3" t="s">
        <v>582</v>
      </c>
      <c r="L11" s="35" t="str">
        <f>IFERROR(VLOOKUP($C11,'Entocentric lens DB'!$B$5:$T$309,MATCH('Entocentric lens DB'!$R$4,'Entocentric lens DB'!$B$4:$T$4,0),0),"")</f>
        <v>&gt;=5 mm</v>
      </c>
      <c r="M11" s="41">
        <f>IF(ISBLANK(C11),"",Overview!$H$3)</f>
        <v>1000</v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>inf</v>
      </c>
      <c r="O11" s="32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>200</v>
      </c>
      <c r="P11" s="35"/>
      <c r="Q11" s="45" t="str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/>
      </c>
      <c r="S11" s="3" t="s">
        <v>619</v>
      </c>
    </row>
    <row r="12" spans="1:19">
      <c r="B12" s="3" t="str">
        <f>IFERROR(VLOOKUP($C12,'Entocentric lens DB'!$B$5:$T$309,MATCH('Entocentric lens DB'!$C$4,'Entocentric lens DB'!$B$4:$T$4,0),0),"")</f>
        <v>Lensation</v>
      </c>
      <c r="C12" s="49" t="s">
        <v>220</v>
      </c>
      <c r="D12" s="35">
        <f>IFERROR(VLOOKUP($C12,'Entocentric lens DB'!$B$5:$T$309,MATCH('Entocentric lens DB'!$D$4,'Entocentric lens DB'!$B$4:$T$4,0),0),"")</f>
        <v>12</v>
      </c>
      <c r="E12" s="35" t="str">
        <f>IFERROR(VLOOKUP($C12,'Entocentric lens DB'!$B$5:$T$309,MATCH('Entocentric lens DB'!$E$4,'Entocentric lens DB'!$B$4:$T$4,0),0),"")</f>
        <v>S-mount</v>
      </c>
      <c r="F12" s="35" t="str">
        <f>IFERROR(VLOOKUP($C12,'Entocentric lens DB'!$B$5:$T$309,MATCH('Entocentric lens DB'!$F$4,'Entocentric lens DB'!$B$4:$T$4,0),0),"")</f>
        <v>1/1.8"</v>
      </c>
      <c r="G12" s="35" t="str">
        <f>IFERROR(VLOOKUP($C12,'Entocentric lens DB'!$B$5:$T$309,MATCH('Entocentric lens DB'!$G$4,'Entocentric lens DB'!$B$4:$T$4,0),0),"")</f>
        <v>None</v>
      </c>
      <c r="H12" s="35" t="str">
        <f>IFERROR(VLOOKUP($C12,'Entocentric lens DB'!$B$5:$T$309,MATCH('Entocentric lens DB'!$P$4,'Entocentric lens DB'!$B$4:$T$4,0),0),"")</f>
        <v>&lt;100$</v>
      </c>
      <c r="I12" s="42" t="str">
        <f>IFERROR(VLOOKUP($C12,'Entocentric lens DB'!$B$5:$T$309,MATCH('Entocentric lens DB'!$Q$4,'Entocentric lens DB'!$B$4:$T$4,0),0),"")</f>
        <v>EL-10-30-Ci-VIS-MV</v>
      </c>
      <c r="J12" s="35" t="str">
        <f>IFERROR(VLOOKUP($I12,'Optotune lens DB'!$B$5:$I$23,MATCH('Optotune lens DB'!$I$4,'Optotune lens DB'!$B$4:$I$4,0),0),"")</f>
        <v/>
      </c>
      <c r="K12" s="3" t="s">
        <v>578</v>
      </c>
      <c r="L12" s="35" t="str">
        <f>IFERROR(VLOOKUP($C12,'Entocentric lens DB'!$B$5:$T$309,MATCH('Entocentric lens DB'!$R$4,'Entocentric lens DB'!$B$4:$T$4,0),0),"")</f>
        <v>None</v>
      </c>
      <c r="M12" s="41">
        <f>IF(ISBLANK(C12),"",Overview!$H$3)</f>
        <v>1000</v>
      </c>
      <c r="N12" s="32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>inf</v>
      </c>
      <c r="O12" s="32" t="e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>#N/A</v>
      </c>
      <c r="P12" s="35"/>
      <c r="Q12" s="45" t="str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/>
      </c>
      <c r="S12" s="3" t="s">
        <v>619</v>
      </c>
    </row>
    <row r="13" spans="1:19">
      <c r="B13" s="3" t="str">
        <f>IFERROR(VLOOKUP($C13,'Entocentric lens DB'!$B$5:$T$309,MATCH('Entocentric lens DB'!$C$4,'Entocentric lens DB'!$B$4:$T$4,0),0),"")</f>
        <v>Optart</v>
      </c>
      <c r="C13" s="49" t="s">
        <v>413</v>
      </c>
      <c r="D13" s="35">
        <f>IFERROR(VLOOKUP($C13,'Entocentric lens DB'!$B$5:$T$309,MATCH('Entocentric lens DB'!$D$4,'Entocentric lens DB'!$B$4:$T$4,0),0),"")</f>
        <v>12</v>
      </c>
      <c r="E13" s="35" t="str">
        <f>IFERROR(VLOOKUP($C13,'Entocentric lens DB'!$B$5:$T$309,MATCH('Entocentric lens DB'!$E$4,'Entocentric lens DB'!$B$4:$T$4,0),0),"")</f>
        <v>C-mount</v>
      </c>
      <c r="F13" s="35" t="str">
        <f>IFERROR(VLOOKUP($C13,'Entocentric lens DB'!$B$5:$T$309,MATCH('Entocentric lens DB'!$F$4,'Entocentric lens DB'!$B$4:$T$4,0),0),"")</f>
        <v>2/3"</v>
      </c>
      <c r="G13" s="35" t="str">
        <f>IFERROR(VLOOKUP($C13,'Entocentric lens DB'!$B$5:$T$309,MATCH('Entocentric lens DB'!$G$4,'Entocentric lens DB'!$B$4:$T$4,0),0),"")</f>
        <v>M30.5x0.5</v>
      </c>
      <c r="H13" s="35" t="str">
        <f>IFERROR(VLOOKUP($C13,'Entocentric lens DB'!$B$5:$T$309,MATCH('Entocentric lens DB'!$P$4,'Entocentric lens DB'!$B$4:$T$4,0),0),"")</f>
        <v>On Request</v>
      </c>
      <c r="I13" s="42" t="str">
        <f>IFERROR(VLOOKUP($C13,'Entocentric lens DB'!$B$5:$T$309,MATCH('Entocentric lens DB'!$Q$4,'Entocentric lens DB'!$B$4:$T$4,0),0),"")</f>
        <v>EL-16-40-TC-VIS-5D-M30.5</v>
      </c>
      <c r="J13" s="35" t="str">
        <f>IFERROR(VLOOKUP($I13,'Optotune lens DB'!$B$5:$I$23,MATCH('Optotune lens DB'!$I$4,'Optotune lens DB'!$B$4:$I$4,0),0),"")</f>
        <v>500-1000$</v>
      </c>
      <c r="K13" s="3" t="s">
        <v>582</v>
      </c>
      <c r="L13" s="35" t="str">
        <f>IFERROR(VLOOKUP($C13,'Entocentric lens DB'!$B$5:$T$309,MATCH('Entocentric lens DB'!$R$4,'Entocentric lens DB'!$B$4:$T$4,0),0),"")</f>
        <v>NA</v>
      </c>
      <c r="M13" s="41">
        <f>IF(ISBLANK(C13),"",Overview!$H$3)</f>
        <v>1000</v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>inf</v>
      </c>
      <c r="O13" s="32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>200</v>
      </c>
      <c r="P13" s="35" t="s">
        <v>624</v>
      </c>
      <c r="Q13" s="45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>3.5</v>
      </c>
    </row>
    <row r="14" spans="1:19">
      <c r="B14" s="3" t="str">
        <f>IFERROR(VLOOKUP($C14,'Entocentric lens DB'!$B$5:$T$309,MATCH('Entocentric lens DB'!$C$4,'Entocentric lens DB'!$B$4:$T$4,0),0),"")</f>
        <v>Optart</v>
      </c>
      <c r="C14" s="49" t="s">
        <v>420</v>
      </c>
      <c r="D14" s="35">
        <f>IFERROR(VLOOKUP($C14,'Entocentric lens DB'!$B$5:$T$309,MATCH('Entocentric lens DB'!$D$4,'Entocentric lens DB'!$B$4:$T$4,0),0),"")</f>
        <v>12</v>
      </c>
      <c r="E14" s="35" t="str">
        <f>IFERROR(VLOOKUP($C14,'Entocentric lens DB'!$B$5:$T$309,MATCH('Entocentric lens DB'!$E$4,'Entocentric lens DB'!$B$4:$T$4,0),0),"")</f>
        <v>C-mount</v>
      </c>
      <c r="F14" s="35" t="str">
        <f>IFERROR(VLOOKUP($C14,'Entocentric lens DB'!$B$5:$T$309,MATCH('Entocentric lens DB'!$F$4,'Entocentric lens DB'!$B$4:$T$4,0),0),"")</f>
        <v>2/3"</v>
      </c>
      <c r="G14" s="35" t="str">
        <f>IFERROR(VLOOKUP($C14,'Entocentric lens DB'!$B$5:$T$309,MATCH('Entocentric lens DB'!$G$4,'Entocentric lens DB'!$B$4:$T$4,0),0),"")</f>
        <v>M30.5XP0.5</v>
      </c>
      <c r="H14" s="35" t="str">
        <f>IFERROR(VLOOKUP($C14,'Entocentric lens DB'!$B$5:$T$309,MATCH('Entocentric lens DB'!$P$4,'Entocentric lens DB'!$B$4:$T$4,0),0),"")</f>
        <v>On Request</v>
      </c>
      <c r="I14" s="42" t="str">
        <f>IFERROR(VLOOKUP($C14,'Entocentric lens DB'!$B$5:$T$309,MATCH('Entocentric lens DB'!$Q$4,'Entocentric lens DB'!$B$4:$T$4,0),0),"")</f>
        <v>EL-16-40-TC-VIS-5D-M30.5</v>
      </c>
      <c r="J14" s="35" t="str">
        <f>IFERROR(VLOOKUP($I14,'Optotune lens DB'!$B$5:$I$23,MATCH('Optotune lens DB'!$I$4,'Optotune lens DB'!$B$4:$I$4,0),0),"")</f>
        <v>500-1000$</v>
      </c>
      <c r="K14" s="3" t="s">
        <v>582</v>
      </c>
      <c r="L14" s="35" t="str">
        <f>IFERROR(VLOOKUP($C14,'Entocentric lens DB'!$B$5:$T$309,MATCH('Entocentric lens DB'!$R$4,'Entocentric lens DB'!$B$4:$T$4,0),0),"")</f>
        <v>NA</v>
      </c>
      <c r="M14" s="41">
        <f>IF(ISBLANK(C14),"",Overview!$H$3)</f>
        <v>1000</v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>inf</v>
      </c>
      <c r="O14" s="32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>200</v>
      </c>
      <c r="P14" s="35" t="s">
        <v>624</v>
      </c>
      <c r="Q14" s="45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>5</v>
      </c>
    </row>
    <row r="15" spans="1:19">
      <c r="B15" s="3" t="str">
        <f>IFERROR(VLOOKUP($C15,'Entocentric lens DB'!$B$5:$T$309,MATCH('Entocentric lens DB'!$C$4,'Entocentric lens DB'!$B$4:$T$4,0),0),"")</f>
        <v>Optart</v>
      </c>
      <c r="C15" s="49" t="s">
        <v>427</v>
      </c>
      <c r="D15" s="35">
        <f>IFERROR(VLOOKUP($C15,'Entocentric lens DB'!$B$5:$T$309,MATCH('Entocentric lens DB'!$D$4,'Entocentric lens DB'!$B$4:$T$4,0),0),"")</f>
        <v>12</v>
      </c>
      <c r="E15" s="35" t="str">
        <f>IFERROR(VLOOKUP($C15,'Entocentric lens DB'!$B$5:$T$309,MATCH('Entocentric lens DB'!$E$4,'Entocentric lens DB'!$B$4:$T$4,0),0),"")</f>
        <v>C-mount</v>
      </c>
      <c r="F15" s="35" t="str">
        <f>IFERROR(VLOOKUP($C15,'Entocentric lens DB'!$B$5:$T$309,MATCH('Entocentric lens DB'!$F$4,'Entocentric lens DB'!$B$4:$T$4,0),0),"")</f>
        <v>2/3"</v>
      </c>
      <c r="G15" s="35" t="str">
        <f>IFERROR(VLOOKUP($C15,'Entocentric lens DB'!$B$5:$T$309,MATCH('Entocentric lens DB'!$G$4,'Entocentric lens DB'!$B$4:$T$4,0),0),"")</f>
        <v>M27XP0.5</v>
      </c>
      <c r="H15" s="35" t="str">
        <f>IFERROR(VLOOKUP($C15,'Entocentric lens DB'!$B$5:$T$309,MATCH('Entocentric lens DB'!$P$4,'Entocentric lens DB'!$B$4:$T$4,0),0),"")</f>
        <v>On Request</v>
      </c>
      <c r="I15" s="42" t="str">
        <f>IFERROR(VLOOKUP($C15,'Entocentric lens DB'!$B$5:$T$309,MATCH('Entocentric lens DB'!$Q$4,'Entocentric lens DB'!$B$4:$T$4,0),0),"")</f>
        <v>EL-16-40-TC-VIS-5D-M27</v>
      </c>
      <c r="J15" s="35" t="str">
        <f>IFERROR(VLOOKUP($I15,'Optotune lens DB'!$B$5:$I$23,MATCH('Optotune lens DB'!$I$4,'Optotune lens DB'!$B$4:$I$4,0),0),"")</f>
        <v>500-1000$</v>
      </c>
      <c r="K15" s="3" t="s">
        <v>582</v>
      </c>
      <c r="L15" s="35" t="str">
        <f>IFERROR(VLOOKUP($C15,'Entocentric lens DB'!$B$5:$T$309,MATCH('Entocentric lens DB'!$R$4,'Entocentric lens DB'!$B$4:$T$4,0),0),"")</f>
        <v>NA</v>
      </c>
      <c r="M15" s="41">
        <f>IF(ISBLANK(C15),"",Overview!$H$3)</f>
        <v>1000</v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>inf</v>
      </c>
      <c r="O15" s="32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>200</v>
      </c>
      <c r="P15" s="35" t="s">
        <v>624</v>
      </c>
      <c r="Q15" s="45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>5</v>
      </c>
    </row>
    <row r="16" spans="1:19">
      <c r="B16" s="3" t="str">
        <f>IFERROR(VLOOKUP($C16,'Entocentric lens DB'!$B$5:$T$309,MATCH('Entocentric lens DB'!$C$4,'Entocentric lens DB'!$B$4:$T$4,0),0),"")</f>
        <v/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 t="str">
        <f>IFERROR(VLOOKUP($C16,'Entocentric lens DB'!$B$5:$T$309,MATCH('Entocentric lens DB'!$Q$4,'Entocentric lens DB'!$B$4:$T$4,0),0),"")</f>
        <v/>
      </c>
      <c r="J16" s="35" t="str">
        <f>IFERROR(VLOOKUP($I16,'Optotune lens DB'!$B$5:$I$23,MATCH('Optotune lens DB'!$I$4,'Optotune lens DB'!$B$4:$I$4,0),0),"")</f>
        <v/>
      </c>
      <c r="L16" s="35" t="str">
        <f>IFERROR(VLOOKUP($C16,'Entocentric lens DB'!$B$5:$T$309,MATCH('Entocentric lens DB'!$R$4,'Entocentric lens DB'!$B$4:$T$4,0),0),"")</f>
        <v/>
      </c>
      <c r="M16" s="41" t="str">
        <f>IF(ISBLANK(C16),"",Overview!$H$3)</f>
        <v/>
      </c>
      <c r="N16" s="32" t="str">
        <f>IF(ISBLANK(C16),"",IF(IFERROR(1000/(1000/$M16+VLOOKUP($I16,'Optotune lens DB'!$B$5:$H$23,MATCH('Optotune lens DB'!$D$4,'Optotune lens DB'!$B$4:$H$4,0),0)),"inf")&lt;0,"inf",IFERROR(1000/(1000/$M16+VLOOKUP($I16,'Optotune lens DB'!$B$5:$H$23,MATCH('Optotune lens DB'!$D$4,'Optotune lens DB'!$B$4:$H$4,0),0)),"inf")))</f>
        <v/>
      </c>
      <c r="O16" s="32" t="str">
        <f>IF(ISBLANK(C16),"",IF(N16="inf",1000/(VLOOKUP($I16,'Optotune lens DB'!$B$5:$H$23,MATCH('Optotune lens DB'!$E$4,'Optotune lens DB'!$B$4:$H$4,0),0)-VLOOKUP($I16,'Optotune lens DB'!$B$5:$H$23,MATCH('Optotune lens DB'!$D$4,'Optotune lens DB'!$B$4:$H$4,0),0)),1000/(1000/$M16+VLOOKUP($I16,'Optotune lens DB'!$B$5:$H$23,MATCH('Optotune lens DB'!$E$4,'Optotune lens DB'!$B$4:$H$4,0),0))))</f>
        <v/>
      </c>
      <c r="P16" s="35"/>
      <c r="Q16" s="45" t="str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/>
      </c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" t="str">
        <f>IFERROR(VLOOKUP($C20,'Entocentric lens DB'!$B$5:$T$309,MATCH('Entocentric lens DB'!$C$4,'Entocentric lens DB'!$B$4:$T$4,0),0),"")</f>
        <v/>
      </c>
      <c r="D20" s="35" t="str">
        <f>IFERROR(VLOOKUP($C20,'Entocentric lens DB'!$B$5:$T$309,MATCH('Entocentric lens DB'!$D$4,'Entocentric lens DB'!$B$4:$T$4,0),0),"")</f>
        <v/>
      </c>
      <c r="E20" s="35" t="str">
        <f>IFERROR(VLOOKUP($C20,'Entocentric lens DB'!$B$5:$T$309,MATCH('Entocentric lens DB'!$E$4,'Entocentric lens DB'!$B$4:$T$4,0),0),"")</f>
        <v/>
      </c>
      <c r="F20" s="35" t="str">
        <f>IFERROR(VLOOKUP($C20,'Entocentric lens DB'!$B$5:$T$309,MATCH('Entocentric lens DB'!$F$4,'Entocentric lens DB'!$B$4:$T$4,0),0),"")</f>
        <v/>
      </c>
      <c r="G20" s="35" t="str">
        <f>IFERROR(VLOOKUP($C20,'Entocentric lens DB'!$B$5:$T$309,MATCH('Entocentric lens DB'!$G$4,'Entocentric lens DB'!$B$4:$T$4,0),0),"")</f>
        <v/>
      </c>
      <c r="H20" s="35" t="str">
        <f>IFERROR(VLOOKUP($C20,'Entocentric lens DB'!$B$5:$T$309,MATCH('Entocentric lens DB'!$P$4,'Entocentric lens DB'!$B$4:$T$4,0),0),"")</f>
        <v/>
      </c>
      <c r="I20" s="42" t="str">
        <f>IFERROR(VLOOKUP($C20,'Entocentric lens DB'!$B$5:$T$309,MATCH('Entocentric lens DB'!$Q$4,'Entocentric lens DB'!$B$4:$T$4,0),0),"")</f>
        <v/>
      </c>
      <c r="J20" s="35" t="str">
        <f>IFERROR(VLOOKUP($I20,'Optotune lens DB'!$B$5:$I$23,MATCH('Optotune lens DB'!$I$4,'Optotune lens DB'!$B$4:$I$4,0),0),"")</f>
        <v/>
      </c>
      <c r="L20" s="35" t="str">
        <f>IFERROR(VLOOKUP($C20,'Entocentric lens DB'!$B$5:$T$309,MATCH('Entocentric lens DB'!$R$4,'Entocentric lens DB'!$B$4:$T$4,0),0),"")</f>
        <v/>
      </c>
      <c r="M20" s="41" t="str">
        <f>IF(ISBLANK(C20),"",Overview!$H$3)</f>
        <v/>
      </c>
      <c r="N20" s="32" t="str">
        <f>IF(ISBLANK(C20),"",IF(IFERROR(1000/(1000/$M20+VLOOKUP($I20,'Optotune lens DB'!$B$5:$H$23,MATCH('Optotune lens DB'!$D$4,'Optotune lens DB'!$B$4:$H$4,0),0)),"inf")&lt;0,"inf",IFERROR(1000/(1000/$M20+VLOOKUP($I20,'Optotune lens DB'!$B$5:$H$23,MATCH('Optotune lens DB'!$D$4,'Optotune lens DB'!$B$4:$H$4,0),0)),"inf")))</f>
        <v/>
      </c>
      <c r="O20" s="32" t="str">
        <f>IF(ISBLANK(C20),"",IF(N20="inf",1000/(VLOOKUP($I20,'Optotune lens DB'!$B$5:$H$23,MATCH('Optotune lens DB'!$E$4,'Optotune lens DB'!$B$4:$H$4,0),0)-VLOOKUP($I20,'Optotune lens DB'!$B$5:$H$23,MATCH('Optotune lens DB'!$D$4,'Optotune lens DB'!$B$4:$H$4,0),0)),1000/(1000/$M20+VLOOKUP($I20,'Optotune lens DB'!$B$5:$H$23,MATCH('Optotune lens DB'!$E$4,'Optotune lens DB'!$B$4:$H$4,0),0))))</f>
        <v/>
      </c>
      <c r="P20" s="35"/>
      <c r="Q20" s="45" t="str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/>
      </c>
    </row>
    <row r="21" spans="2:19">
      <c r="B21" s="31" t="s">
        <v>87</v>
      </c>
      <c r="C21" s="30" t="s">
        <v>131</v>
      </c>
      <c r="D21" s="30"/>
      <c r="E21" s="30" t="s">
        <v>131</v>
      </c>
      <c r="F21" s="30" t="s">
        <v>131</v>
      </c>
      <c r="G21" s="30" t="s">
        <v>131</v>
      </c>
      <c r="H21" s="30" t="s">
        <v>131</v>
      </c>
      <c r="I21" s="30" t="s">
        <v>131</v>
      </c>
      <c r="J21" s="30" t="s">
        <v>131</v>
      </c>
      <c r="K21" s="30" t="s">
        <v>131</v>
      </c>
      <c r="L21" s="30" t="s">
        <v>131</v>
      </c>
      <c r="M21" s="30" t="s">
        <v>131</v>
      </c>
      <c r="N21" s="30" t="s">
        <v>131</v>
      </c>
      <c r="O21" s="30" t="s">
        <v>131</v>
      </c>
      <c r="P21" s="43" t="s">
        <v>131</v>
      </c>
      <c r="Q21" s="44" t="s">
        <v>131</v>
      </c>
      <c r="R21" s="30" t="s">
        <v>131</v>
      </c>
      <c r="S21" s="30" t="s">
        <v>131</v>
      </c>
    </row>
  </sheetData>
  <phoneticPr fontId="20" type="noConversion"/>
  <dataValidations count="4">
    <dataValidation type="list" allowBlank="1" showInputMessage="1" showErrorMessage="1" sqref="E5:E20" xr:uid="{00000000-0002-0000-1000-000000000000}">
      <formula1>Mounts</formula1>
    </dataValidation>
    <dataValidation type="list" allowBlank="1" showInputMessage="1" showErrorMessage="1" sqref="F5:F20" xr:uid="{00000000-0002-0000-1000-000001000000}">
      <formula1>Formats</formula1>
    </dataValidation>
    <dataValidation type="list" allowBlank="1" showInputMessage="1" showErrorMessage="1" sqref="G5:G20" xr:uid="{00000000-0002-0000-1000-000002000000}">
      <formula1>Filter</formula1>
    </dataValidation>
    <dataValidation type="list" allowBlank="1" showInputMessage="1" showErrorMessage="1" sqref="H5:H20 J5:J20" xr:uid="{00000000-0002-0000-1000-000003000000}">
      <formula1>Prices</formula1>
    </dataValidation>
  </dataValidations>
  <hyperlinks>
    <hyperlink ref="B2" location="Overview!A1" display="Back to overview" xr:uid="{00000000-0004-0000-1000-000000000000}"/>
  </hyperlinks>
  <pageMargins left="0.3" right="0.3" top="0.5" bottom="0.5" header="0.1" footer="0.1"/>
  <pageSetup paperSize="9" orientation="landscape" r:id="rId1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S2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595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Kowa</v>
      </c>
      <c r="C5" s="49" t="s">
        <v>162</v>
      </c>
      <c r="D5" s="35">
        <f>IFERROR(VLOOKUP($C5,'Entocentric lens DB'!$B$5:$T$309,MATCH('Entocentric lens DB'!$D$4,'Entocentric lens DB'!$B$4:$T$4,0),0),"")</f>
        <v>16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2/3"</v>
      </c>
      <c r="G5" s="35" t="str">
        <f>IFERROR(VLOOKUP($C5,'Entocentric lens DB'!$B$5:$T$309,MATCH('Entocentric lens DB'!$G$4,'Entocentric lens DB'!$B$4:$T$4,0),0),"")</f>
        <v>M30.5x0.5</v>
      </c>
      <c r="H5" s="35" t="str">
        <f>IFERROR(VLOOKUP($C5,'Entocentric lens DB'!$B$5:$T$309,MATCH('Entocentric lens DB'!$P$4,'Entocentric lens DB'!$B$4:$T$4,0),0),"")</f>
        <v>200-500$</v>
      </c>
      <c r="I5" s="42" t="str">
        <f>IFERROR(VLOOKUP($C5,'Entocentric lens DB'!$B$5:$T$309,MATCH('Entocentric lens DB'!$Q$4,'Entocentric lens DB'!$B$4:$T$4,0),0),"")</f>
        <v>EL-16-40-TC-VIS-5D-M30.5</v>
      </c>
      <c r="J5" s="35" t="str">
        <f>IFERROR(VLOOKUP($I5,'Optotune lens DB'!$B$5:$I$23,MATCH('Optotune lens DB'!$I$4,'Optotune lens DB'!$B$4:$I$4,0),0),"")</f>
        <v>500-1000$</v>
      </c>
      <c r="K5" s="3" t="s">
        <v>582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660</v>
      </c>
      <c r="Q5" s="45"/>
      <c r="S5" s="78"/>
    </row>
    <row r="6" spans="1:19">
      <c r="B6" s="3" t="str">
        <f>IFERROR(VLOOKUP($C6,'Entocentric lens DB'!$B$5:$T$309,MATCH('Entocentric lens DB'!$C$4,'Entocentric lens DB'!$B$4:$T$4,0),0),"")</f>
        <v>Computar</v>
      </c>
      <c r="C6" s="49" t="s">
        <v>152</v>
      </c>
      <c r="D6" s="35">
        <f>IFERROR(VLOOKUP($C6,'Entocentric lens DB'!$B$5:$T$309,MATCH('Entocentric lens DB'!$D$4,'Entocentric lens DB'!$B$4:$T$4,0),0),"")</f>
        <v>16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2/3"</v>
      </c>
      <c r="G6" s="35" t="str">
        <f>IFERROR(VLOOKUP($C6,'Entocentric lens DB'!$B$5:$T$309,MATCH('Entocentric lens DB'!$G$4,'Entocentric lens DB'!$B$4:$T$4,0),0),"")</f>
        <v>M27x0.5</v>
      </c>
      <c r="H6" s="35" t="str">
        <f>IFERROR(VLOOKUP($C6,'Entocentric lens DB'!$B$5:$T$309,MATCH('Entocentric lens DB'!$P$4,'Entocentric lens DB'!$B$4:$T$4,0),0),"")</f>
        <v>200-500$</v>
      </c>
      <c r="I6" s="42" t="str">
        <f>IFERROR(VLOOKUP($C6,'Entocentric lens DB'!$B$5:$T$309,MATCH('Entocentric lens DB'!$Q$4,'Entocentric lens DB'!$B$4:$T$4,0),0),"")</f>
        <v>EL-16-40-TC-VIS-5D-M27</v>
      </c>
      <c r="J6" s="35" t="str">
        <f>IFERROR(VLOOKUP($I6,'Optotune lens DB'!$B$5:$I$23,MATCH('Optotune lens DB'!$I$4,'Optotune lens DB'!$B$4:$I$4,0),0),"")</f>
        <v>500-1000$</v>
      </c>
      <c r="K6" s="3" t="s">
        <v>582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 t="s">
        <v>660</v>
      </c>
      <c r="Q6" s="45"/>
      <c r="S6" s="78"/>
    </row>
    <row r="7" spans="1:19">
      <c r="B7" s="3" t="str">
        <f>IFERROR(VLOOKUP($C7,'Entocentric lens DB'!$B$5:$T$309,MATCH('Entocentric lens DB'!$C$4,'Entocentric lens DB'!$B$4:$T$4,0),0),"")</f>
        <v>Fujinon</v>
      </c>
      <c r="C7" s="49" t="s">
        <v>149</v>
      </c>
      <c r="D7" s="35">
        <f>IFERROR(VLOOKUP($C7,'Entocentric lens DB'!$B$5:$T$309,MATCH('Entocentric lens DB'!$D$4,'Entocentric lens DB'!$B$4:$T$4,0),0),"")</f>
        <v>16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2/3"</v>
      </c>
      <c r="G7" s="35" t="str">
        <f>IFERROR(VLOOKUP($C7,'Entocentric lens DB'!$B$5:$T$309,MATCH('Entocentric lens DB'!$G$4,'Entocentric lens DB'!$B$4:$T$4,0),0),"")</f>
        <v>M25.5x0.5</v>
      </c>
      <c r="H7" s="35" t="str">
        <f>IFERROR(VLOOKUP($C7,'Entocentric lens DB'!$B$5:$T$309,MATCH('Entocentric lens DB'!$P$4,'Entocentric lens DB'!$B$4:$T$4,0),0),"")</f>
        <v>200-500$</v>
      </c>
      <c r="I7" s="42" t="str">
        <f>IFERROR(VLOOKUP($C7,'Entocentric lens DB'!$B$5:$T$309,MATCH('Entocentric lens DB'!$Q$4,'Entocentric lens DB'!$B$4:$T$4,0),0),"")</f>
        <v>EL-16-40-TC-VIS-5D-M25.5</v>
      </c>
      <c r="J7" s="35" t="str">
        <f>IFERROR(VLOOKUP($I7,'Optotune lens DB'!$B$5:$I$23,MATCH('Optotune lens DB'!$I$4,'Optotune lens DB'!$B$4:$I$4,0),0),"")</f>
        <v>500-1000$</v>
      </c>
      <c r="K7" s="3" t="s">
        <v>582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35" t="s">
        <v>660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3.5</v>
      </c>
      <c r="S7" s="78"/>
    </row>
    <row r="8" spans="1:19">
      <c r="B8" s="3" t="str">
        <f>IFERROR(VLOOKUP($C8,'Entocentric lens DB'!$B$5:$T$309,MATCH('Entocentric lens DB'!$C$4,'Entocentric lens DB'!$B$4:$T$4,0),0),"")</f>
        <v>Kowa</v>
      </c>
      <c r="C8" s="49" t="s">
        <v>181</v>
      </c>
      <c r="D8" s="35">
        <f>IFERROR(VLOOKUP($C8,'Entocentric lens DB'!$B$5:$T$309,MATCH('Entocentric lens DB'!$D$4,'Entocentric lens DB'!$B$4:$T$4,0),0),"")</f>
        <v>16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2/3"</v>
      </c>
      <c r="G8" s="35" t="str">
        <f>IFERROR(VLOOKUP($C8,'Entocentric lens DB'!$B$5:$T$309,MATCH('Entocentric lens DB'!$G$4,'Entocentric lens DB'!$B$4:$T$4,0),0),"")</f>
        <v>M27x0.5</v>
      </c>
      <c r="H8" s="35" t="str">
        <f>IFERROR(VLOOKUP($C8,'Entocentric lens DB'!$B$5:$T$309,MATCH('Entocentric lens DB'!$P$4,'Entocentric lens DB'!$B$4:$T$4,0),0),"")</f>
        <v>200-500$</v>
      </c>
      <c r="I8" s="42" t="str">
        <f>IFERROR(VLOOKUP($C8,'Entocentric lens DB'!$B$5:$T$309,MATCH('Entocentric lens DB'!$Q$4,'Entocentric lens DB'!$B$4:$T$4,0),0),"")</f>
        <v>EL-16-40-TC-VIS-5D-M27</v>
      </c>
      <c r="J8" s="35" t="str">
        <f>IFERROR(VLOOKUP($I8,'Optotune lens DB'!$B$5:$I$23,MATCH('Optotune lens DB'!$I$4,'Optotune lens DB'!$B$4:$I$4,0),0),"")</f>
        <v>500-1000$</v>
      </c>
      <c r="K8" s="3" t="s">
        <v>582</v>
      </c>
      <c r="L8" s="35" t="str">
        <f>IFERROR(VLOOKUP($C8,'Entocentric lens DB'!$B$5:$T$309,MATCH('Entocentric lens DB'!$R$4,'Entocentric lens DB'!$B$4:$T$4,0),0),"")</f>
        <v>NA</v>
      </c>
      <c r="M8" s="41">
        <f>IF(ISBLANK(C8),"",Overview!$H$3)</f>
        <v>1000</v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>inf</v>
      </c>
      <c r="O8" s="32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>200</v>
      </c>
      <c r="P8" s="35" t="s">
        <v>660</v>
      </c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4</v>
      </c>
      <c r="S8" s="78"/>
    </row>
    <row r="9" spans="1:19">
      <c r="B9" s="3" t="str">
        <f>IFERROR(VLOOKUP($C9,'Entocentric lens DB'!$B$5:$T$309,MATCH('Entocentric lens DB'!$C$4,'Entocentric lens DB'!$B$4:$T$4,0),0),"")</f>
        <v>Edmund Optics</v>
      </c>
      <c r="C9" s="49" t="s">
        <v>197</v>
      </c>
      <c r="D9" s="35">
        <f>IFERROR(VLOOKUP($C9,'Entocentric lens DB'!$B$5:$T$309,MATCH('Entocentric lens DB'!$D$4,'Entocentric lens DB'!$B$4:$T$4,0),0),"")</f>
        <v>16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2/3"</v>
      </c>
      <c r="G9" s="35" t="str">
        <f>IFERROR(VLOOKUP($C9,'Entocentric lens DB'!$B$5:$T$309,MATCH('Entocentric lens DB'!$G$4,'Entocentric lens DB'!$B$4:$T$4,0),0),"")</f>
        <v>M25.5x0.5</v>
      </c>
      <c r="H9" s="35" t="str">
        <f>IFERROR(VLOOKUP($C9,'Entocentric lens DB'!$B$5:$T$309,MATCH('Entocentric lens DB'!$P$4,'Entocentric lens DB'!$B$4:$T$4,0),0),"")</f>
        <v>200-500$</v>
      </c>
      <c r="I9" s="42" t="str">
        <f>IFERROR(VLOOKUP($C9,'Entocentric lens DB'!$B$5:$T$309,MATCH('Entocentric lens DB'!$Q$4,'Entocentric lens DB'!$B$4:$T$4,0),0),"")</f>
        <v>EL-16-40-TC-VIS-5D-M25.5</v>
      </c>
      <c r="J9" s="35" t="str">
        <f>IFERROR(VLOOKUP($I9,'Optotune lens DB'!$B$5:$I$23,MATCH('Optotune lens DB'!$I$4,'Optotune lens DB'!$B$4:$I$4,0),0),"")</f>
        <v>500-1000$</v>
      </c>
      <c r="K9" s="3" t="s">
        <v>582</v>
      </c>
      <c r="L9" s="35" t="str">
        <f>IFERROR(VLOOKUP($C9,'Entocentric lens DB'!$B$5:$T$309,MATCH('Entocentric lens DB'!$R$4,'Entocentric lens DB'!$B$4:$T$4,0),0),"")</f>
        <v>NA</v>
      </c>
      <c r="M9" s="41">
        <f>IF(ISBLANK(C9),"",Overview!$H$3)</f>
        <v>1000</v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>inf</v>
      </c>
      <c r="O9" s="32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>200</v>
      </c>
      <c r="P9" s="35" t="s">
        <v>660</v>
      </c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  <c r="S9" s="78"/>
    </row>
    <row r="10" spans="1:19">
      <c r="B10" s="3" t="str">
        <f>IFERROR(VLOOKUP($C10,'Entocentric lens DB'!$B$5:$T$309,MATCH('Entocentric lens DB'!$C$4,'Entocentric lens DB'!$B$4:$T$4,0),0),"")</f>
        <v>Optart</v>
      </c>
      <c r="C10" s="49" t="s">
        <v>414</v>
      </c>
      <c r="D10" s="35">
        <f>IFERROR(VLOOKUP($C10,'Entocentric lens DB'!$B$5:$T$309,MATCH('Entocentric lens DB'!$D$4,'Entocentric lens DB'!$B$4:$T$4,0),0),"")</f>
        <v>16</v>
      </c>
      <c r="E10" s="35" t="str">
        <f>IFERROR(VLOOKUP($C10,'Entocentric lens DB'!$B$5:$T$309,MATCH('Entocentric lens DB'!$E$4,'Entocentric lens DB'!$B$4:$T$4,0),0),"")</f>
        <v>C-mount</v>
      </c>
      <c r="F10" s="35" t="str">
        <f>IFERROR(VLOOKUP($C10,'Entocentric lens DB'!$B$5:$T$309,MATCH('Entocentric lens DB'!$F$4,'Entocentric lens DB'!$B$4:$T$4,0),0),"")</f>
        <v>2/3"</v>
      </c>
      <c r="G10" s="35" t="str">
        <f>IFERROR(VLOOKUP($C10,'Entocentric lens DB'!$B$5:$T$309,MATCH('Entocentric lens DB'!$G$4,'Entocentric lens DB'!$B$4:$T$4,0),0),"")</f>
        <v>M30.5x0.5</v>
      </c>
      <c r="H10" s="35" t="str">
        <f>IFERROR(VLOOKUP($C10,'Entocentric lens DB'!$B$5:$T$309,MATCH('Entocentric lens DB'!$P$4,'Entocentric lens DB'!$B$4:$T$4,0),0),"")</f>
        <v>On Request</v>
      </c>
      <c r="I10" s="42" t="str">
        <f>IFERROR(VLOOKUP($C10,'Entocentric lens DB'!$B$5:$T$309,MATCH('Entocentric lens DB'!$Q$4,'Entocentric lens DB'!$B$4:$T$4,0),0),"")</f>
        <v>EL-16-40-TC-VIS-5D-M30.5</v>
      </c>
      <c r="J10" s="35" t="str">
        <f>IFERROR(VLOOKUP($I10,'Optotune lens DB'!$B$5:$I$23,MATCH('Optotune lens DB'!$I$4,'Optotune lens DB'!$B$4:$I$4,0),0),"")</f>
        <v>500-1000$</v>
      </c>
      <c r="K10" s="3" t="s">
        <v>582</v>
      </c>
      <c r="L10" s="35" t="str">
        <f>IFERROR(VLOOKUP($C10,'Entocentric lens DB'!$B$5:$T$309,MATCH('Entocentric lens DB'!$R$4,'Entocentric lens DB'!$B$4:$T$4,0),0),"")</f>
        <v>NA</v>
      </c>
      <c r="M10" s="41">
        <f>IF(ISBLANK(C10),"",Overview!$H$3)</f>
        <v>1000</v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>inf</v>
      </c>
      <c r="O10" s="32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>200</v>
      </c>
      <c r="P10" s="35" t="s">
        <v>660</v>
      </c>
      <c r="Q10" s="45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>3.5</v>
      </c>
      <c r="S10" s="78"/>
    </row>
    <row r="11" spans="1:19">
      <c r="B11" s="3" t="str">
        <f>IFERROR(VLOOKUP($C11,'Entocentric lens DB'!$B$5:$T$309,MATCH('Entocentric lens DB'!$C$4,'Entocentric lens DB'!$B$4:$T$4,0),0),"")</f>
        <v>Optart</v>
      </c>
      <c r="C11" s="49" t="s">
        <v>428</v>
      </c>
      <c r="D11" s="35">
        <f>IFERROR(VLOOKUP($C11,'Entocentric lens DB'!$B$5:$T$309,MATCH('Entocentric lens DB'!$D$4,'Entocentric lens DB'!$B$4:$T$4,0),0),"")</f>
        <v>16</v>
      </c>
      <c r="E11" s="35" t="str">
        <f>IFERROR(VLOOKUP($C11,'Entocentric lens DB'!$B$5:$T$309,MATCH('Entocentric lens DB'!$E$4,'Entocentric lens DB'!$B$4:$T$4,0),0),"")</f>
        <v>C-mount</v>
      </c>
      <c r="F11" s="35" t="str">
        <f>IFERROR(VLOOKUP($C11,'Entocentric lens DB'!$B$5:$T$309,MATCH('Entocentric lens DB'!$F$4,'Entocentric lens DB'!$B$4:$T$4,0),0),"")</f>
        <v>2/3"</v>
      </c>
      <c r="G11" s="35" t="str">
        <f>IFERROR(VLOOKUP($C11,'Entocentric lens DB'!$B$5:$T$309,MATCH('Entocentric lens DB'!$G$4,'Entocentric lens DB'!$B$4:$T$4,0),0),"")</f>
        <v>M27XP0.5</v>
      </c>
      <c r="H11" s="35" t="str">
        <f>IFERROR(VLOOKUP($C11,'Entocentric lens DB'!$B$5:$T$309,MATCH('Entocentric lens DB'!$P$4,'Entocentric lens DB'!$B$4:$T$4,0),0),"")</f>
        <v>On Request</v>
      </c>
      <c r="I11" s="42" t="str">
        <f>IFERROR(VLOOKUP($C11,'Entocentric lens DB'!$B$5:$T$309,MATCH('Entocentric lens DB'!$Q$4,'Entocentric lens DB'!$B$4:$T$4,0),0),"")</f>
        <v>EL-16-40-TC-VIS-5D-M27</v>
      </c>
      <c r="J11" s="35" t="str">
        <f>IFERROR(VLOOKUP($I11,'Optotune lens DB'!$B$5:$I$23,MATCH('Optotune lens DB'!$I$4,'Optotune lens DB'!$B$4:$I$4,0),0),"")</f>
        <v>500-1000$</v>
      </c>
      <c r="K11" s="3" t="s">
        <v>582</v>
      </c>
      <c r="L11" s="35" t="str">
        <f>IFERROR(VLOOKUP($C11,'Entocentric lens DB'!$B$5:$T$309,MATCH('Entocentric lens DB'!$R$4,'Entocentric lens DB'!$B$4:$T$4,0),0),"")</f>
        <v>NA</v>
      </c>
      <c r="M11" s="41">
        <f>IF(ISBLANK(C11),"",Overview!$H$3)</f>
        <v>1000</v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>inf</v>
      </c>
      <c r="O11" s="32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>200</v>
      </c>
      <c r="P11" s="35" t="s">
        <v>660</v>
      </c>
      <c r="Q11" s="45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>5</v>
      </c>
      <c r="S11" s="78"/>
    </row>
    <row r="12" spans="1:19">
      <c r="B12" s="3" t="str">
        <f>IFERROR(VLOOKUP($C12,'Entocentric lens DB'!$B$5:$T$309,MATCH('Entocentric lens DB'!$C$4,'Entocentric lens DB'!$B$4:$T$4,0),0),"")</f>
        <v>Evetar</v>
      </c>
      <c r="C12" s="3" t="s">
        <v>761</v>
      </c>
      <c r="D12" s="35">
        <f>IFERROR(VLOOKUP($C12,'Entocentric lens DB'!$B$5:$T$309,MATCH('Entocentric lens DB'!$D$4,'Entocentric lens DB'!$B$4:$T$4,0),0),"")</f>
        <v>16</v>
      </c>
      <c r="E12" s="35" t="str">
        <f>IFERROR(VLOOKUP($C12,'Entocentric lens DB'!$B$5:$T$309,MATCH('Entocentric lens DB'!$E$4,'Entocentric lens DB'!$B$4:$T$4,0),0),"")</f>
        <v>S-mount</v>
      </c>
      <c r="F12" s="35" t="str">
        <f>IFERROR(VLOOKUP($C12,'Entocentric lens DB'!$B$5:$T$309,MATCH('Entocentric lens DB'!$F$4,'Entocentric lens DB'!$B$4:$T$4,0),0),"")</f>
        <v>1/2"</v>
      </c>
      <c r="G12" s="35" t="str">
        <f>IFERROR(VLOOKUP($C12,'Entocentric lens DB'!$B$5:$T$309,MATCH('Entocentric lens DB'!$G$4,'Entocentric lens DB'!$B$4:$T$4,0),0),"")</f>
        <v>None</v>
      </c>
      <c r="H12" s="35" t="str">
        <f>IFERROR(VLOOKUP($C12,'Entocentric lens DB'!$B$5:$T$309,MATCH('Entocentric lens DB'!$P$4,'Entocentric lens DB'!$B$4:$T$4,0),0),"")</f>
        <v>100-200$</v>
      </c>
      <c r="I12" s="42" t="str">
        <f>IFERROR(VLOOKUP($C12,'Entocentric lens DB'!$B$5:$T$309,MATCH('Entocentric lens DB'!$Q$4,'Entocentric lens DB'!$B$4:$T$4,0),0),"")</f>
        <v>EL-3-10-VIS-26D-FPC</v>
      </c>
      <c r="J12" s="35" t="str">
        <f>IFERROR(VLOOKUP($I12,'Optotune lens DB'!$B$5:$I$23,MATCH('Optotune lens DB'!$I$4,'Optotune lens DB'!$B$4:$I$4,0),0),"")</f>
        <v>100-200$</v>
      </c>
      <c r="K12" s="3" t="s">
        <v>653</v>
      </c>
      <c r="L12" s="35" t="str">
        <f>IFERROR(VLOOKUP($C12,'Entocentric lens DB'!$B$5:$T$309,MATCH('Entocentric lens DB'!$R$4,'Entocentric lens DB'!$B$4:$T$4,0),0),"")</f>
        <v>NA</v>
      </c>
      <c r="M12" s="41">
        <f>IF(ISBLANK(C12),"",Overview!$H$3)</f>
        <v>1000</v>
      </c>
      <c r="N12" s="32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>inf</v>
      </c>
      <c r="O12" s="32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>38.46153846153846</v>
      </c>
      <c r="P12" s="35" t="s">
        <v>660</v>
      </c>
      <c r="Q12" s="45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>1.55</v>
      </c>
      <c r="S12" s="3" t="s">
        <v>764</v>
      </c>
    </row>
    <row r="13" spans="1:19">
      <c r="B13" s="3" t="str">
        <f>IFERROR(VLOOKUP($C13,'Entocentric lens DB'!$B$5:$T$309,MATCH('Entocentric lens DB'!$C$4,'Entocentric lens DB'!$B$4:$T$4,0),0),"")</f>
        <v/>
      </c>
      <c r="C13" s="49"/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 t="str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/>
      </c>
    </row>
    <row r="14" spans="1:19">
      <c r="B14" s="3" t="str">
        <f>IFERROR(VLOOKUP($C14,'Entocentric lens DB'!$B$5:$T$309,MATCH('Entocentric lens DB'!$C$4,'Entocentric lens DB'!$B$4:$T$4,0),0),"")</f>
        <v/>
      </c>
      <c r="C14" s="49"/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 t="str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/>
      </c>
    </row>
    <row r="15" spans="1:19">
      <c r="B15" s="3" t="str">
        <f>IFERROR(VLOOKUP($C15,'Entocentric lens DB'!$B$5:$T$309,MATCH('Entocentric lens DB'!$C$4,'Entocentric lens DB'!$B$4:$T$4,0),0),"")</f>
        <v/>
      </c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 t="str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/>
      </c>
    </row>
    <row r="16" spans="1:19">
      <c r="B16" s="3" t="str">
        <f>IFERROR(VLOOKUP($C16,'Entocentric lens DB'!$B$5:$T$309,MATCH('Entocentric lens DB'!$C$4,'Entocentric lens DB'!$B$4:$T$4,0),0),"")</f>
        <v/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 t="str">
        <f>IFERROR(VLOOKUP($C16,'Entocentric lens DB'!$B$5:$T$309,MATCH('Entocentric lens DB'!$Q$4,'Entocentric lens DB'!$B$4:$T$4,0),0),"")</f>
        <v/>
      </c>
      <c r="J16" s="35" t="str">
        <f>IFERROR(VLOOKUP($I16,'Optotune lens DB'!$B$5:$I$23,MATCH('Optotune lens DB'!$I$4,'Optotune lens DB'!$B$4:$I$4,0),0),"")</f>
        <v/>
      </c>
      <c r="L16" s="35" t="str">
        <f>IFERROR(VLOOKUP($C16,'Entocentric lens DB'!$B$5:$T$309,MATCH('Entocentric lens DB'!$R$4,'Entocentric lens DB'!$B$4:$T$4,0),0),"")</f>
        <v/>
      </c>
      <c r="M16" s="41" t="str">
        <f>IF(ISBLANK(C16),"",Overview!$H$3)</f>
        <v/>
      </c>
      <c r="N16" s="32" t="str">
        <f>IF(ISBLANK(C16),"",IF(IFERROR(1000/(1000/$M16+VLOOKUP($I16,'Optotune lens DB'!$B$5:$H$23,MATCH('Optotune lens DB'!$D$4,'Optotune lens DB'!$B$4:$H$4,0),0)),"inf")&lt;0,"inf",IFERROR(1000/(1000/$M16+VLOOKUP($I16,'Optotune lens DB'!$B$5:$H$23,MATCH('Optotune lens DB'!$D$4,'Optotune lens DB'!$B$4:$H$4,0),0)),"inf")))</f>
        <v/>
      </c>
      <c r="O16" s="32" t="str">
        <f>IF(ISBLANK(C16),"",IF(N16="inf",1000/(VLOOKUP($I16,'Optotune lens DB'!$B$5:$H$23,MATCH('Optotune lens DB'!$E$4,'Optotune lens DB'!$B$4:$H$4,0),0)-VLOOKUP($I16,'Optotune lens DB'!$B$5:$H$23,MATCH('Optotune lens DB'!$D$4,'Optotune lens DB'!$B$4:$H$4,0),0)),1000/(1000/$M16+VLOOKUP($I16,'Optotune lens DB'!$B$5:$H$23,MATCH('Optotune lens DB'!$E$4,'Optotune lens DB'!$B$4:$H$4,0),0))))</f>
        <v/>
      </c>
      <c r="P16" s="35"/>
      <c r="Q16" s="45" t="str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/>
      </c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1" t="s">
        <v>87</v>
      </c>
      <c r="C20" s="30" t="s">
        <v>131</v>
      </c>
      <c r="D20" s="30"/>
      <c r="E20" s="30" t="s">
        <v>131</v>
      </c>
      <c r="F20" s="30" t="s">
        <v>131</v>
      </c>
      <c r="G20" s="30" t="s">
        <v>131</v>
      </c>
      <c r="H20" s="30" t="s">
        <v>131</v>
      </c>
      <c r="I20" s="30" t="s">
        <v>131</v>
      </c>
      <c r="J20" s="30" t="s">
        <v>131</v>
      </c>
      <c r="K20" s="30" t="s">
        <v>131</v>
      </c>
      <c r="L20" s="30" t="s">
        <v>131</v>
      </c>
      <c r="M20" s="30" t="s">
        <v>131</v>
      </c>
      <c r="N20" s="30" t="s">
        <v>131</v>
      </c>
      <c r="O20" s="30" t="s">
        <v>131</v>
      </c>
      <c r="P20" s="43" t="s">
        <v>131</v>
      </c>
      <c r="Q20" s="44" t="s">
        <v>131</v>
      </c>
      <c r="R20" s="30" t="s">
        <v>131</v>
      </c>
      <c r="S20" s="30" t="s">
        <v>131</v>
      </c>
    </row>
  </sheetData>
  <phoneticPr fontId="20" type="noConversion"/>
  <dataValidations count="4">
    <dataValidation type="list" allowBlank="1" showInputMessage="1" showErrorMessage="1" sqref="H5:H19 J5:J19" xr:uid="{00000000-0002-0000-1100-000000000000}">
      <formula1>Prices</formula1>
    </dataValidation>
    <dataValidation type="list" allowBlank="1" showInputMessage="1" showErrorMessage="1" sqref="G5:G19" xr:uid="{00000000-0002-0000-1100-000001000000}">
      <formula1>Filter</formula1>
    </dataValidation>
    <dataValidation type="list" allowBlank="1" showInputMessage="1" showErrorMessage="1" sqref="F5:F19" xr:uid="{00000000-0002-0000-1100-000002000000}">
      <formula1>Formats</formula1>
    </dataValidation>
    <dataValidation type="list" allowBlank="1" showInputMessage="1" showErrorMessage="1" sqref="E5:E19" xr:uid="{00000000-0002-0000-1100-000003000000}">
      <formula1>Mounts</formula1>
    </dataValidation>
  </dataValidations>
  <hyperlinks>
    <hyperlink ref="B2" location="Overview!A1" display="Back to overview" xr:uid="{00000000-0004-0000-1100-000000000000}"/>
  </hyperlinks>
  <pageMargins left="0.3" right="0.3" top="0.5" bottom="0.5" header="0.1" footer="0.1"/>
  <pageSetup paperSize="9" orientation="landscape" r:id="rId1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S2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Kowa</v>
      </c>
      <c r="C5" s="49" t="s">
        <v>139</v>
      </c>
      <c r="D5" s="35">
        <f>IFERROR(VLOOKUP($C5,'Entocentric lens DB'!$B$5:$T$309,MATCH('Entocentric lens DB'!$D$4,'Entocentric lens DB'!$B$4:$T$4,0),0),"")</f>
        <v>25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2/3"</v>
      </c>
      <c r="G5" s="35" t="str">
        <f>IFERROR(VLOOKUP($C5,'Entocentric lens DB'!$B$5:$T$309,MATCH('Entocentric lens DB'!$G$4,'Entocentric lens DB'!$B$4:$T$4,0),0),"")</f>
        <v>M30.5x0.5</v>
      </c>
      <c r="H5" s="35" t="str">
        <f>IFERROR(VLOOKUP($C5,'Entocentric lens DB'!$B$5:$T$309,MATCH('Entocentric lens DB'!$P$4,'Entocentric lens DB'!$B$4:$T$4,0),0),"")</f>
        <v>200-500$</v>
      </c>
      <c r="I5" s="42" t="str">
        <f>IFERROR(VLOOKUP($C5,'Entocentric lens DB'!$B$5:$T$309,MATCH('Entocentric lens DB'!$Q$4,'Entocentric lens DB'!$B$4:$T$4,0),0),"")</f>
        <v>EL-16-40-TC-VIS-5D-M30.5</v>
      </c>
      <c r="J5" s="35" t="str">
        <f>IFERROR(VLOOKUP($I5,'Optotune lens DB'!$B$5:$I$23,MATCH('Optotune lens DB'!$I$4,'Optotune lens DB'!$B$4:$I$4,0),0),"")</f>
        <v>500-1000$</v>
      </c>
      <c r="K5" s="3" t="s">
        <v>582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/>
      <c r="Q5" s="45"/>
    </row>
    <row r="6" spans="1:19">
      <c r="B6" s="3" t="str">
        <f>IFERROR(VLOOKUP($C6,'Entocentric lens DB'!$B$5:$T$309,MATCH('Entocentric lens DB'!$C$4,'Entocentric lens DB'!$B$4:$T$4,0),0),"")</f>
        <v>Computar</v>
      </c>
      <c r="C6" s="49" t="s">
        <v>140</v>
      </c>
      <c r="D6" s="35">
        <f>IFERROR(VLOOKUP($C6,'Entocentric lens DB'!$B$5:$T$309,MATCH('Entocentric lens DB'!$D$4,'Entocentric lens DB'!$B$4:$T$4,0),0),"")</f>
        <v>25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2/3"</v>
      </c>
      <c r="G6" s="35" t="str">
        <f>IFERROR(VLOOKUP($C6,'Entocentric lens DB'!$B$5:$T$309,MATCH('Entocentric lens DB'!$G$4,'Entocentric lens DB'!$B$4:$T$4,0),0),"")</f>
        <v>M27x0.5</v>
      </c>
      <c r="H6" s="35" t="str">
        <f>IFERROR(VLOOKUP($C6,'Entocentric lens DB'!$B$5:$T$309,MATCH('Entocentric lens DB'!$P$4,'Entocentric lens DB'!$B$4:$T$4,0),0),"")</f>
        <v>200-500$</v>
      </c>
      <c r="I6" s="42" t="str">
        <f>IFERROR(VLOOKUP($C6,'Entocentric lens DB'!$B$5:$T$309,MATCH('Entocentric lens DB'!$Q$4,'Entocentric lens DB'!$B$4:$T$4,0),0),"")</f>
        <v>EL-16-40-TC-VIS-5D-M27</v>
      </c>
      <c r="J6" s="35" t="str">
        <f>IFERROR(VLOOKUP($I6,'Optotune lens DB'!$B$5:$I$23,MATCH('Optotune lens DB'!$I$4,'Optotune lens DB'!$B$4:$I$4,0),0),"")</f>
        <v>500-1000$</v>
      </c>
      <c r="K6" s="3" t="s">
        <v>582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/>
      <c r="Q6" s="45"/>
    </row>
    <row r="7" spans="1:19">
      <c r="B7" s="3" t="str">
        <f>IFERROR(VLOOKUP($C7,'Entocentric lens DB'!$B$5:$T$309,MATCH('Entocentric lens DB'!$C$4,'Entocentric lens DB'!$B$4:$T$4,0),0),"")</f>
        <v>Fujinon</v>
      </c>
      <c r="C7" s="49" t="s">
        <v>144</v>
      </c>
      <c r="D7" s="35">
        <f>IFERROR(VLOOKUP($C7,'Entocentric lens DB'!$B$5:$T$309,MATCH('Entocentric lens DB'!$D$4,'Entocentric lens DB'!$B$4:$T$4,0),0),"")</f>
        <v>25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2/3"</v>
      </c>
      <c r="G7" s="35" t="str">
        <f>IFERROR(VLOOKUP($C7,'Entocentric lens DB'!$B$5:$T$309,MATCH('Entocentric lens DB'!$G$4,'Entocentric lens DB'!$B$4:$T$4,0),0),"")</f>
        <v>M25.5x0.5</v>
      </c>
      <c r="H7" s="35" t="str">
        <f>IFERROR(VLOOKUP($C7,'Entocentric lens DB'!$B$5:$T$309,MATCH('Entocentric lens DB'!$P$4,'Entocentric lens DB'!$B$4:$T$4,0),0),"")</f>
        <v>200-500$</v>
      </c>
      <c r="I7" s="42" t="str">
        <f>IFERROR(VLOOKUP($C7,'Entocentric lens DB'!$B$5:$T$309,MATCH('Entocentric lens DB'!$Q$4,'Entocentric lens DB'!$B$4:$T$4,0),0),"")</f>
        <v>EL-16-40-TC-VIS-5D-M25.5</v>
      </c>
      <c r="J7" s="35" t="str">
        <f>IFERROR(VLOOKUP($I7,'Optotune lens DB'!$B$5:$I$23,MATCH('Optotune lens DB'!$I$4,'Optotune lens DB'!$B$4:$I$4,0),0),"")</f>
        <v>500-1000$</v>
      </c>
      <c r="K7" s="3" t="s">
        <v>582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35"/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3.5</v>
      </c>
    </row>
    <row r="8" spans="1:19">
      <c r="B8" s="3" t="str">
        <f>IFERROR(VLOOKUP($C8,'Entocentric lens DB'!$B$5:$T$309,MATCH('Entocentric lens DB'!$C$4,'Entocentric lens DB'!$B$4:$T$4,0),0),"")</f>
        <v>Kowa</v>
      </c>
      <c r="C8" s="49" t="s">
        <v>182</v>
      </c>
      <c r="D8" s="35">
        <f>IFERROR(VLOOKUP($C8,'Entocentric lens DB'!$B$5:$T$309,MATCH('Entocentric lens DB'!$D$4,'Entocentric lens DB'!$B$4:$T$4,0),0),"")</f>
        <v>25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2/3"</v>
      </c>
      <c r="G8" s="35" t="str">
        <f>IFERROR(VLOOKUP($C8,'Entocentric lens DB'!$B$5:$T$309,MATCH('Entocentric lens DB'!$G$4,'Entocentric lens DB'!$B$4:$T$4,0),0),"")</f>
        <v>M27x0.5</v>
      </c>
      <c r="H8" s="35" t="str">
        <f>IFERROR(VLOOKUP($C8,'Entocentric lens DB'!$B$5:$T$309,MATCH('Entocentric lens DB'!$P$4,'Entocentric lens DB'!$B$4:$T$4,0),0),"")</f>
        <v>200-500$</v>
      </c>
      <c r="I8" s="42" t="str">
        <f>IFERROR(VLOOKUP($C8,'Entocentric lens DB'!$B$5:$T$309,MATCH('Entocentric lens DB'!$Q$4,'Entocentric lens DB'!$B$4:$T$4,0),0),"")</f>
        <v>EL-16-40-TC-VIS-5D-M27</v>
      </c>
      <c r="J8" s="35" t="str">
        <f>IFERROR(VLOOKUP($I8,'Optotune lens DB'!$B$5:$I$23,MATCH('Optotune lens DB'!$I$4,'Optotune lens DB'!$B$4:$I$4,0),0),"")</f>
        <v>500-1000$</v>
      </c>
      <c r="K8" s="3" t="s">
        <v>582</v>
      </c>
      <c r="L8" s="35" t="str">
        <f>IFERROR(VLOOKUP($C8,'Entocentric lens DB'!$B$5:$T$309,MATCH('Entocentric lens DB'!$R$4,'Entocentric lens DB'!$B$4:$T$4,0),0),"")</f>
        <v>NA</v>
      </c>
      <c r="M8" s="41">
        <f>IF(ISBLANK(C8),"",Overview!$H$3)</f>
        <v>1000</v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>inf</v>
      </c>
      <c r="O8" s="32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>200</v>
      </c>
      <c r="P8" s="35"/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4</v>
      </c>
    </row>
    <row r="9" spans="1:19">
      <c r="B9" s="3" t="str">
        <f>IFERROR(VLOOKUP($C9,'Entocentric lens DB'!$B$5:$T$309,MATCH('Entocentric lens DB'!$C$4,'Entocentric lens DB'!$B$4:$T$4,0),0),"")</f>
        <v>Edmund Optics</v>
      </c>
      <c r="C9" s="49" t="s">
        <v>194</v>
      </c>
      <c r="D9" s="35">
        <f>IFERROR(VLOOKUP($C9,'Entocentric lens DB'!$B$5:$T$309,MATCH('Entocentric lens DB'!$D$4,'Entocentric lens DB'!$B$4:$T$4,0),0),"")</f>
        <v>25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2/3"</v>
      </c>
      <c r="G9" s="35" t="str">
        <f>IFERROR(VLOOKUP($C9,'Entocentric lens DB'!$B$5:$T$309,MATCH('Entocentric lens DB'!$G$4,'Entocentric lens DB'!$B$4:$T$4,0),0),"")</f>
        <v>M25.5x0.5</v>
      </c>
      <c r="H9" s="35" t="str">
        <f>IFERROR(VLOOKUP($C9,'Entocentric lens DB'!$B$5:$T$309,MATCH('Entocentric lens DB'!$P$4,'Entocentric lens DB'!$B$4:$T$4,0),0),"")</f>
        <v>200-500$</v>
      </c>
      <c r="I9" s="42" t="str">
        <f>IFERROR(VLOOKUP($C9,'Entocentric lens DB'!$B$5:$T$309,MATCH('Entocentric lens DB'!$Q$4,'Entocentric lens DB'!$B$4:$T$4,0),0),"")</f>
        <v>EL-16-40-TC-VIS-5D-M25.5</v>
      </c>
      <c r="J9" s="35" t="str">
        <f>IFERROR(VLOOKUP($I9,'Optotune lens DB'!$B$5:$I$23,MATCH('Optotune lens DB'!$I$4,'Optotune lens DB'!$B$4:$I$4,0),0),"")</f>
        <v>500-1000$</v>
      </c>
      <c r="K9" s="3" t="s">
        <v>582</v>
      </c>
      <c r="L9" s="35" t="str">
        <f>IFERROR(VLOOKUP($C9,'Entocentric lens DB'!$B$5:$T$309,MATCH('Entocentric lens DB'!$R$4,'Entocentric lens DB'!$B$4:$T$4,0),0),"")</f>
        <v>NA</v>
      </c>
      <c r="M9" s="41">
        <f>IF(ISBLANK(C9),"",Overview!$H$3)</f>
        <v>1000</v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>inf</v>
      </c>
      <c r="O9" s="32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>200</v>
      </c>
      <c r="P9" s="35"/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</row>
    <row r="10" spans="1:19">
      <c r="B10" s="3" t="str">
        <f>IFERROR(VLOOKUP($C10,'Entocentric lens DB'!$B$5:$T$309,MATCH('Entocentric lens DB'!$C$4,'Entocentric lens DB'!$B$4:$T$4,0),0),"")</f>
        <v>Optart</v>
      </c>
      <c r="C10" s="49" t="s">
        <v>415</v>
      </c>
      <c r="D10" s="35">
        <f>IFERROR(VLOOKUP($C10,'Entocentric lens DB'!$B$5:$T$309,MATCH('Entocentric lens DB'!$D$4,'Entocentric lens DB'!$B$4:$T$4,0),0),"")</f>
        <v>25</v>
      </c>
      <c r="E10" s="35" t="str">
        <f>IFERROR(VLOOKUP($C10,'Entocentric lens DB'!$B$5:$T$309,MATCH('Entocentric lens DB'!$E$4,'Entocentric lens DB'!$B$4:$T$4,0),0),"")</f>
        <v>C-mount</v>
      </c>
      <c r="F10" s="35" t="str">
        <f>IFERROR(VLOOKUP($C10,'Entocentric lens DB'!$B$5:$T$309,MATCH('Entocentric lens DB'!$F$4,'Entocentric lens DB'!$B$4:$T$4,0),0),"")</f>
        <v>2/3"</v>
      </c>
      <c r="G10" s="35" t="str">
        <f>IFERROR(VLOOKUP($C10,'Entocentric lens DB'!$B$5:$T$309,MATCH('Entocentric lens DB'!$G$4,'Entocentric lens DB'!$B$4:$T$4,0),0),"")</f>
        <v>M27x0.5</v>
      </c>
      <c r="H10" s="35" t="str">
        <f>IFERROR(VLOOKUP($C10,'Entocentric lens DB'!$B$5:$T$309,MATCH('Entocentric lens DB'!$P$4,'Entocentric lens DB'!$B$4:$T$4,0),0),"")</f>
        <v>On Request</v>
      </c>
      <c r="I10" s="42" t="str">
        <f>IFERROR(VLOOKUP($C10,'Entocentric lens DB'!$B$5:$T$309,MATCH('Entocentric lens DB'!$Q$4,'Entocentric lens DB'!$B$4:$T$4,0),0),"")</f>
        <v>EL-16-40-TC-VIS-5D-M27</v>
      </c>
      <c r="J10" s="35" t="str">
        <f>IFERROR(VLOOKUP($I10,'Optotune lens DB'!$B$5:$I$23,MATCH('Optotune lens DB'!$I$4,'Optotune lens DB'!$B$4:$I$4,0),0),"")</f>
        <v>500-1000$</v>
      </c>
      <c r="K10" s="3" t="s">
        <v>582</v>
      </c>
      <c r="L10" s="35" t="str">
        <f>IFERROR(VLOOKUP($C10,'Entocentric lens DB'!$B$5:$T$309,MATCH('Entocentric lens DB'!$R$4,'Entocentric lens DB'!$B$4:$T$4,0),0),"")</f>
        <v>NA</v>
      </c>
      <c r="M10" s="41">
        <f>IF(ISBLANK(C10),"",Overview!$H$3)</f>
        <v>1000</v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>inf</v>
      </c>
      <c r="O10" s="32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>200</v>
      </c>
      <c r="P10" s="35"/>
      <c r="Q10" s="45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>3.5</v>
      </c>
    </row>
    <row r="11" spans="1:19">
      <c r="B11" s="3" t="str">
        <f>IFERROR(VLOOKUP($C11,'Entocentric lens DB'!$B$5:$T$309,MATCH('Entocentric lens DB'!$C$4,'Entocentric lens DB'!$B$4:$T$4,0),0),"")</f>
        <v>Optart</v>
      </c>
      <c r="C11" s="49" t="s">
        <v>429</v>
      </c>
      <c r="D11" s="35">
        <f>IFERROR(VLOOKUP($C11,'Entocentric lens DB'!$B$5:$T$309,MATCH('Entocentric lens DB'!$D$4,'Entocentric lens DB'!$B$4:$T$4,0),0),"")</f>
        <v>25</v>
      </c>
      <c r="E11" s="35" t="str">
        <f>IFERROR(VLOOKUP($C11,'Entocentric lens DB'!$B$5:$T$309,MATCH('Entocentric lens DB'!$E$4,'Entocentric lens DB'!$B$4:$T$4,0),0),"")</f>
        <v>C-mount</v>
      </c>
      <c r="F11" s="35" t="str">
        <f>IFERROR(VLOOKUP($C11,'Entocentric lens DB'!$B$5:$T$309,MATCH('Entocentric lens DB'!$F$4,'Entocentric lens DB'!$B$4:$T$4,0),0),"")</f>
        <v>2/3"</v>
      </c>
      <c r="G11" s="35" t="str">
        <f>IFERROR(VLOOKUP($C11,'Entocentric lens DB'!$B$5:$T$309,MATCH('Entocentric lens DB'!$G$4,'Entocentric lens DB'!$B$4:$T$4,0),0),"")</f>
        <v>M27XP0.5</v>
      </c>
      <c r="H11" s="35" t="str">
        <f>IFERROR(VLOOKUP($C11,'Entocentric lens DB'!$B$5:$T$309,MATCH('Entocentric lens DB'!$P$4,'Entocentric lens DB'!$B$4:$T$4,0),0),"")</f>
        <v>On Request</v>
      </c>
      <c r="I11" s="42" t="str">
        <f>IFERROR(VLOOKUP($C11,'Entocentric lens DB'!$B$5:$T$309,MATCH('Entocentric lens DB'!$Q$4,'Entocentric lens DB'!$B$4:$T$4,0),0),"")</f>
        <v>EL-16-40-TC-VIS-5D-M27</v>
      </c>
      <c r="J11" s="35" t="str">
        <f>IFERROR(VLOOKUP($I11,'Optotune lens DB'!$B$5:$I$23,MATCH('Optotune lens DB'!$I$4,'Optotune lens DB'!$B$4:$I$4,0),0),"")</f>
        <v>500-1000$</v>
      </c>
      <c r="K11" s="3" t="s">
        <v>582</v>
      </c>
      <c r="L11" s="35" t="str">
        <f>IFERROR(VLOOKUP($C11,'Entocentric lens DB'!$B$5:$T$309,MATCH('Entocentric lens DB'!$R$4,'Entocentric lens DB'!$B$4:$T$4,0),0),"")</f>
        <v>NA</v>
      </c>
      <c r="M11" s="41">
        <f>IF(ISBLANK(C11),"",Overview!$H$3)</f>
        <v>1000</v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>inf</v>
      </c>
      <c r="O11" s="32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>200</v>
      </c>
      <c r="P11" s="35"/>
      <c r="Q11" s="45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>5</v>
      </c>
    </row>
    <row r="12" spans="1:19">
      <c r="B12" s="3" t="str">
        <f>IFERROR(VLOOKUP($C12,'Entocentric lens DB'!$B$5:$T$309,MATCH('Entocentric lens DB'!$C$4,'Entocentric lens DB'!$B$4:$T$4,0),0),"")</f>
        <v/>
      </c>
      <c r="C12" s="49"/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/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 t="str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/>
      </c>
    </row>
    <row r="13" spans="1:19">
      <c r="B13" s="3" t="str">
        <f>IFERROR(VLOOKUP($C13,'Entocentric lens DB'!$B$5:$T$309,MATCH('Entocentric lens DB'!$C$4,'Entocentric lens DB'!$B$4:$T$4,0),0),"")</f>
        <v/>
      </c>
      <c r="C13" s="49"/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 t="str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/>
      </c>
    </row>
    <row r="14" spans="1:19">
      <c r="B14" s="3" t="str">
        <f>IFERROR(VLOOKUP($C14,'Entocentric lens DB'!$B$5:$T$309,MATCH('Entocentric lens DB'!$C$4,'Entocentric lens DB'!$B$4:$T$4,0),0),"")</f>
        <v/>
      </c>
      <c r="C14" s="49"/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 t="str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/>
      </c>
    </row>
    <row r="15" spans="1:19">
      <c r="B15" s="3" t="str">
        <f>IFERROR(VLOOKUP($C15,'Entocentric lens DB'!$B$5:$T$309,MATCH('Entocentric lens DB'!$C$4,'Entocentric lens DB'!$B$4:$T$4,0),0),"")</f>
        <v/>
      </c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 t="str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/>
      </c>
    </row>
    <row r="16" spans="1:19">
      <c r="B16" s="3" t="str">
        <f>IFERROR(VLOOKUP($C16,'Entocentric lens DB'!$B$5:$T$309,MATCH('Entocentric lens DB'!$C$4,'Entocentric lens DB'!$B$4:$T$4,0),0),"")</f>
        <v/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 t="str">
        <f>IFERROR(VLOOKUP($C16,'Entocentric lens DB'!$B$5:$T$309,MATCH('Entocentric lens DB'!$Q$4,'Entocentric lens DB'!$B$4:$T$4,0),0),"")</f>
        <v/>
      </c>
      <c r="J16" s="35" t="str">
        <f>IFERROR(VLOOKUP($I16,'Optotune lens DB'!$B$5:$I$23,MATCH('Optotune lens DB'!$I$4,'Optotune lens DB'!$B$4:$I$4,0),0),"")</f>
        <v/>
      </c>
      <c r="L16" s="35" t="str">
        <f>IFERROR(VLOOKUP($C16,'Entocentric lens DB'!$B$5:$T$309,MATCH('Entocentric lens DB'!$R$4,'Entocentric lens DB'!$B$4:$T$4,0),0),"")</f>
        <v/>
      </c>
      <c r="M16" s="41" t="str">
        <f>IF(ISBLANK(C16),"",Overview!$H$3)</f>
        <v/>
      </c>
      <c r="N16" s="32" t="str">
        <f>IF(ISBLANK(C16),"",IF(IFERROR(1000/(1000/$M16+VLOOKUP($I16,'Optotune lens DB'!$B$5:$H$23,MATCH('Optotune lens DB'!$D$4,'Optotune lens DB'!$B$4:$H$4,0),0)),"inf")&lt;0,"inf",IFERROR(1000/(1000/$M16+VLOOKUP($I16,'Optotune lens DB'!$B$5:$H$23,MATCH('Optotune lens DB'!$D$4,'Optotune lens DB'!$B$4:$H$4,0),0)),"inf")))</f>
        <v/>
      </c>
      <c r="O16" s="32" t="str">
        <f>IF(ISBLANK(C16),"",IF(N16="inf",1000/(VLOOKUP($I16,'Optotune lens DB'!$B$5:$H$23,MATCH('Optotune lens DB'!$E$4,'Optotune lens DB'!$B$4:$H$4,0),0)-VLOOKUP($I16,'Optotune lens DB'!$B$5:$H$23,MATCH('Optotune lens DB'!$D$4,'Optotune lens DB'!$B$4:$H$4,0),0)),1000/(1000/$M16+VLOOKUP($I16,'Optotune lens DB'!$B$5:$H$23,MATCH('Optotune lens DB'!$E$4,'Optotune lens DB'!$B$4:$H$4,0),0))))</f>
        <v/>
      </c>
      <c r="P16" s="35"/>
      <c r="Q16" s="45" t="str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/>
      </c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1" t="s">
        <v>87</v>
      </c>
      <c r="C20" s="30" t="s">
        <v>131</v>
      </c>
      <c r="D20" s="30"/>
      <c r="E20" s="30" t="s">
        <v>131</v>
      </c>
      <c r="F20" s="30" t="s">
        <v>131</v>
      </c>
      <c r="G20" s="30" t="s">
        <v>131</v>
      </c>
      <c r="H20" s="30" t="s">
        <v>131</v>
      </c>
      <c r="I20" s="30" t="s">
        <v>131</v>
      </c>
      <c r="J20" s="30" t="s">
        <v>131</v>
      </c>
      <c r="K20" s="30" t="s">
        <v>131</v>
      </c>
      <c r="L20" s="30" t="s">
        <v>131</v>
      </c>
      <c r="M20" s="30" t="s">
        <v>131</v>
      </c>
      <c r="N20" s="30" t="s">
        <v>131</v>
      </c>
      <c r="O20" s="30" t="s">
        <v>131</v>
      </c>
      <c r="P20" s="43" t="s">
        <v>131</v>
      </c>
      <c r="Q20" s="44" t="s">
        <v>131</v>
      </c>
      <c r="R20" s="30" t="s">
        <v>131</v>
      </c>
      <c r="S20" s="30" t="s">
        <v>131</v>
      </c>
    </row>
  </sheetData>
  <phoneticPr fontId="20" type="noConversion"/>
  <dataValidations count="4">
    <dataValidation type="list" allowBlank="1" showInputMessage="1" showErrorMessage="1" sqref="E5:E19" xr:uid="{00000000-0002-0000-1200-000000000000}">
      <formula1>Mounts</formula1>
    </dataValidation>
    <dataValidation type="list" allowBlank="1" showInputMessage="1" showErrorMessage="1" sqref="F5:F19" xr:uid="{00000000-0002-0000-1200-000001000000}">
      <formula1>Formats</formula1>
    </dataValidation>
    <dataValidation type="list" allowBlank="1" showInputMessage="1" showErrorMessage="1" sqref="G5:G19" xr:uid="{00000000-0002-0000-1200-000002000000}">
      <formula1>Filter</formula1>
    </dataValidation>
    <dataValidation type="list" allowBlank="1" showInputMessage="1" showErrorMessage="1" sqref="J5:J19 H5:H19" xr:uid="{00000000-0002-0000-1200-000003000000}">
      <formula1>Prices</formula1>
    </dataValidation>
  </dataValidations>
  <hyperlinks>
    <hyperlink ref="B2" location="Overview!A1" display="Back to overview" xr:uid="{00000000-0004-0000-1200-000000000000}"/>
  </hyperlinks>
  <pageMargins left="0.3" right="0.3" top="0.5" bottom="0.5" header="0.1" footer="0.1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19"/>
  <sheetViews>
    <sheetView showGridLines="0" topLeftCell="A4" zoomScale="90" zoomScaleNormal="90" workbookViewId="0">
      <selection activeCell="E13" sqref="E13"/>
    </sheetView>
  </sheetViews>
  <sheetFormatPr defaultColWidth="9.140625" defaultRowHeight="21.75" customHeight="1"/>
  <cols>
    <col min="1" max="1" width="2.28515625" style="3" customWidth="1"/>
    <col min="2" max="2" width="10.42578125" style="3" customWidth="1"/>
    <col min="3" max="3" width="13.42578125" style="3" customWidth="1"/>
    <col min="4" max="14" width="9.140625" style="3" customWidth="1"/>
    <col min="15" max="15" width="9.140625" style="3"/>
    <col min="16" max="16" width="9.140625" style="3" customWidth="1"/>
    <col min="17" max="16384" width="9.140625" style="3"/>
  </cols>
  <sheetData>
    <row r="1" spans="1:14" ht="42.75" customHeight="1">
      <c r="A1" s="2"/>
      <c r="B1" s="7" t="s">
        <v>560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 customHeight="1"/>
    <row r="3" spans="1:14" ht="17.25" customHeight="1">
      <c r="B3" s="3" t="s">
        <v>254</v>
      </c>
      <c r="H3" s="33">
        <v>1000</v>
      </c>
      <c r="I3" s="3" t="s">
        <v>253</v>
      </c>
    </row>
    <row r="4" spans="1:14" ht="17.25" customHeight="1" thickBot="1">
      <c r="B4" s="3" t="s">
        <v>252</v>
      </c>
    </row>
    <row r="5" spans="1:14" ht="17.25" customHeight="1" thickBot="1">
      <c r="B5" s="173" t="s">
        <v>573</v>
      </c>
      <c r="C5" s="174"/>
      <c r="D5" s="177" t="s">
        <v>559</v>
      </c>
      <c r="E5" s="178"/>
      <c r="F5" s="178"/>
      <c r="G5" s="178"/>
      <c r="H5" s="178"/>
      <c r="I5" s="178"/>
      <c r="J5" s="178"/>
      <c r="K5" s="178"/>
      <c r="L5" s="178"/>
      <c r="M5" s="178"/>
      <c r="N5" s="179"/>
    </row>
    <row r="6" spans="1:14" ht="17.25" customHeight="1" thickBot="1">
      <c r="B6" s="175"/>
      <c r="C6" s="176"/>
      <c r="D6" s="9" t="s">
        <v>562</v>
      </c>
      <c r="E6" s="9" t="s">
        <v>563</v>
      </c>
      <c r="F6" s="9" t="s">
        <v>564</v>
      </c>
      <c r="G6" s="9" t="s">
        <v>566</v>
      </c>
      <c r="H6" s="9" t="s">
        <v>565</v>
      </c>
      <c r="I6" s="10" t="s">
        <v>567</v>
      </c>
      <c r="J6" s="11" t="s">
        <v>568</v>
      </c>
      <c r="K6" s="9" t="s">
        <v>569</v>
      </c>
      <c r="L6" s="10" t="s">
        <v>570</v>
      </c>
      <c r="M6" s="11" t="s">
        <v>571</v>
      </c>
      <c r="N6" s="9" t="s">
        <v>572</v>
      </c>
    </row>
    <row r="7" spans="1:14" ht="19.5" customHeight="1">
      <c r="B7" s="166" t="s">
        <v>2</v>
      </c>
      <c r="C7" s="168" t="s">
        <v>13</v>
      </c>
      <c r="D7" s="12"/>
      <c r="E7" s="65" t="s">
        <v>4</v>
      </c>
      <c r="F7" s="65" t="s">
        <v>5</v>
      </c>
      <c r="G7" s="65" t="s">
        <v>6</v>
      </c>
      <c r="H7" s="13" t="s">
        <v>7</v>
      </c>
      <c r="I7" s="14" t="s">
        <v>8</v>
      </c>
      <c r="J7" s="15" t="s">
        <v>9</v>
      </c>
      <c r="K7" s="13" t="s">
        <v>10</v>
      </c>
      <c r="L7" s="14" t="s">
        <v>11</v>
      </c>
      <c r="M7" s="15" t="s">
        <v>12</v>
      </c>
      <c r="N7" s="16"/>
    </row>
    <row r="8" spans="1:14" ht="19.5" customHeight="1" thickBot="1">
      <c r="B8" s="167"/>
      <c r="C8" s="169"/>
      <c r="D8" s="17"/>
      <c r="E8" s="18"/>
      <c r="F8" s="19"/>
      <c r="G8" s="19"/>
      <c r="H8" s="19"/>
      <c r="I8" s="20"/>
      <c r="J8" s="21"/>
      <c r="K8" s="19"/>
      <c r="L8" s="20"/>
      <c r="M8" s="21"/>
      <c r="N8" s="22"/>
    </row>
    <row r="9" spans="1:14" ht="19.5" customHeight="1">
      <c r="B9" s="166" t="s">
        <v>14</v>
      </c>
      <c r="C9" s="168" t="s">
        <v>13</v>
      </c>
      <c r="D9" s="12"/>
      <c r="E9" s="65" t="s">
        <v>15</v>
      </c>
      <c r="F9" s="65" t="s">
        <v>16</v>
      </c>
      <c r="G9" s="65" t="s">
        <v>5</v>
      </c>
      <c r="H9" s="65" t="s">
        <v>17</v>
      </c>
      <c r="I9" s="65" t="s">
        <v>7</v>
      </c>
      <c r="J9" s="15" t="s">
        <v>18</v>
      </c>
      <c r="K9" s="13" t="s">
        <v>19</v>
      </c>
      <c r="L9" s="14" t="s">
        <v>10</v>
      </c>
      <c r="M9" s="15" t="s">
        <v>20</v>
      </c>
      <c r="N9" s="16"/>
    </row>
    <row r="10" spans="1:14" ht="19.5" customHeight="1" thickBot="1">
      <c r="B10" s="167"/>
      <c r="C10" s="169"/>
      <c r="D10" s="17"/>
      <c r="E10" s="22"/>
      <c r="F10" s="18"/>
      <c r="G10" s="19"/>
      <c r="H10" s="19"/>
      <c r="I10" s="20"/>
      <c r="J10" s="21"/>
      <c r="K10" s="19"/>
      <c r="L10" s="20"/>
      <c r="M10" s="21"/>
      <c r="N10" s="22"/>
    </row>
    <row r="11" spans="1:14" ht="19.5" customHeight="1">
      <c r="B11" s="166" t="s">
        <v>21</v>
      </c>
      <c r="C11" s="168" t="s">
        <v>13</v>
      </c>
      <c r="D11" s="12"/>
      <c r="E11" s="46" t="s">
        <v>22</v>
      </c>
      <c r="F11" s="46" t="s">
        <v>15</v>
      </c>
      <c r="G11" s="65" t="s">
        <v>23</v>
      </c>
      <c r="H11" s="65" t="s">
        <v>5</v>
      </c>
      <c r="I11" s="65" t="s">
        <v>6</v>
      </c>
      <c r="J11" s="15" t="s">
        <v>24</v>
      </c>
      <c r="K11" s="47" t="s">
        <v>8</v>
      </c>
      <c r="L11" s="14" t="s">
        <v>9</v>
      </c>
      <c r="M11" s="15" t="s">
        <v>10</v>
      </c>
      <c r="N11" s="16"/>
    </row>
    <row r="12" spans="1:14" ht="19.5" customHeight="1" thickBot="1">
      <c r="B12" s="167"/>
      <c r="C12" s="169"/>
      <c r="D12" s="17"/>
      <c r="E12" s="38"/>
      <c r="F12" s="22"/>
      <c r="G12" s="18"/>
      <c r="H12" s="19"/>
      <c r="I12" s="20"/>
      <c r="J12" s="21"/>
      <c r="K12" s="48"/>
      <c r="L12" s="20"/>
      <c r="M12" s="21"/>
      <c r="N12" s="22"/>
    </row>
    <row r="13" spans="1:14" ht="19.5" customHeight="1">
      <c r="B13" s="166" t="s">
        <v>25</v>
      </c>
      <c r="C13" s="168" t="s">
        <v>13</v>
      </c>
      <c r="D13" s="23"/>
      <c r="E13" s="24" t="s">
        <v>26</v>
      </c>
      <c r="F13" s="25" t="s">
        <v>27</v>
      </c>
      <c r="G13" s="25" t="s">
        <v>28</v>
      </c>
      <c r="H13" s="46" t="s">
        <v>29</v>
      </c>
      <c r="I13" s="65" t="s">
        <v>30</v>
      </c>
      <c r="J13" s="15" t="s">
        <v>31</v>
      </c>
      <c r="K13" s="13" t="s">
        <v>24</v>
      </c>
      <c r="L13" s="14" t="s">
        <v>8</v>
      </c>
      <c r="M13" s="15" t="s">
        <v>9</v>
      </c>
      <c r="N13" s="16"/>
    </row>
    <row r="14" spans="1:14" ht="19.5" customHeight="1" thickBot="1">
      <c r="B14" s="167"/>
      <c r="C14" s="169"/>
      <c r="D14" s="26"/>
      <c r="E14" s="27"/>
      <c r="F14" s="22"/>
      <c r="G14" s="22"/>
      <c r="H14" s="18"/>
      <c r="I14" s="20"/>
      <c r="J14" s="21"/>
      <c r="K14" s="19"/>
      <c r="L14" s="20"/>
      <c r="M14" s="21"/>
      <c r="N14" s="22"/>
    </row>
    <row r="15" spans="1:14" ht="19.5" customHeight="1">
      <c r="B15" s="166" t="s">
        <v>32</v>
      </c>
      <c r="C15" s="168" t="s">
        <v>13</v>
      </c>
      <c r="D15" s="23"/>
      <c r="E15" s="24" t="s">
        <v>33</v>
      </c>
      <c r="F15" s="24" t="s">
        <v>34</v>
      </c>
      <c r="G15" s="25" t="s">
        <v>22</v>
      </c>
      <c r="H15" s="25" t="s">
        <v>15</v>
      </c>
      <c r="I15" s="46" t="s">
        <v>35</v>
      </c>
      <c r="J15" s="15" t="s">
        <v>36</v>
      </c>
      <c r="K15" s="13" t="s">
        <v>6</v>
      </c>
      <c r="L15" s="14" t="s">
        <v>24</v>
      </c>
      <c r="M15" s="15" t="s">
        <v>8</v>
      </c>
      <c r="N15" s="16"/>
    </row>
    <row r="16" spans="1:14" ht="19.5" customHeight="1" thickBot="1">
      <c r="B16" s="167"/>
      <c r="C16" s="169"/>
      <c r="D16" s="26"/>
      <c r="E16" s="27"/>
      <c r="F16" s="27"/>
      <c r="G16" s="22"/>
      <c r="H16" s="22"/>
      <c r="I16" s="69"/>
      <c r="J16" s="21"/>
      <c r="K16" s="19"/>
      <c r="L16" s="20"/>
      <c r="M16" s="21"/>
      <c r="N16" s="22"/>
    </row>
    <row r="17" spans="2:14" ht="19.5" customHeight="1">
      <c r="B17" s="170"/>
      <c r="C17" s="171"/>
      <c r="D17" s="66"/>
      <c r="E17" s="67"/>
      <c r="F17" s="67"/>
      <c r="G17" s="67"/>
      <c r="H17" s="67"/>
      <c r="I17" s="67"/>
      <c r="J17" s="67"/>
      <c r="K17" s="67"/>
      <c r="L17" s="67"/>
      <c r="M17" s="67"/>
      <c r="N17" s="68"/>
    </row>
    <row r="18" spans="2:14" ht="19.5" customHeight="1">
      <c r="B18" s="170"/>
      <c r="C18" s="171"/>
      <c r="D18" s="66"/>
      <c r="E18" s="68"/>
      <c r="F18" s="68"/>
      <c r="G18" s="68"/>
      <c r="H18" s="68"/>
      <c r="I18" s="68"/>
      <c r="J18" s="68"/>
      <c r="K18" s="68"/>
      <c r="L18" s="68"/>
      <c r="M18" s="68"/>
      <c r="N18" s="68"/>
    </row>
    <row r="19" spans="2:14" ht="19.5" customHeight="1">
      <c r="B19" s="172"/>
      <c r="C19" s="172"/>
      <c r="D19" s="165"/>
      <c r="E19" s="165"/>
      <c r="F19" s="165"/>
      <c r="G19" s="165"/>
      <c r="H19" s="165"/>
      <c r="I19" s="165"/>
      <c r="J19" s="165"/>
      <c r="K19" s="165"/>
      <c r="L19" s="165"/>
      <c r="M19" s="165"/>
      <c r="N19" s="165"/>
    </row>
  </sheetData>
  <mergeCells count="17">
    <mergeCell ref="B13:B14"/>
    <mergeCell ref="C13:C14"/>
    <mergeCell ref="B5:C6"/>
    <mergeCell ref="D5:N5"/>
    <mergeCell ref="B7:B8"/>
    <mergeCell ref="B9:B10"/>
    <mergeCell ref="B11:B12"/>
    <mergeCell ref="C7:C8"/>
    <mergeCell ref="C9:C10"/>
    <mergeCell ref="C11:C12"/>
    <mergeCell ref="I19:N19"/>
    <mergeCell ref="B15:B16"/>
    <mergeCell ref="C15:C16"/>
    <mergeCell ref="B17:B18"/>
    <mergeCell ref="C17:C18"/>
    <mergeCell ref="B19:C19"/>
    <mergeCell ref="D19:H19"/>
  </mergeCells>
  <phoneticPr fontId="20" type="noConversion"/>
  <hyperlinks>
    <hyperlink ref="E11:E12" location="'0.5&quot; &amp; 6mm'!A1" display="56°" xr:uid="{00000000-0004-0000-0100-000000000000}"/>
    <hyperlink ref="K11:K12" location="'0.5&quot; &amp; 50mm'!A1" display="7°" xr:uid="{00000000-0004-0000-0100-000001000000}"/>
    <hyperlink ref="I13" location="'0.67&quot; &amp; 25mm'!A1" display="20°" xr:uid="{00000000-0004-0000-0100-000002000000}"/>
    <hyperlink ref="G11" location="'0.5&quot; &amp; 12mm'!A1" display="30°" xr:uid="{00000000-0004-0000-0100-000003000000}"/>
    <hyperlink ref="H11" location="'0.5&quot; &amp; 16mm'!A1" display="23°" xr:uid="{00000000-0004-0000-0100-000004000000}"/>
    <hyperlink ref="F11" location="'0.5&quot; &amp; 8mm'!A1" display="44°" xr:uid="{00000000-0004-0000-0100-000005000000}"/>
    <hyperlink ref="I11" location="'0.5&quot; &amp; 25mm '!A1" display="15°" xr:uid="{00000000-0004-0000-0100-000006000000}"/>
    <hyperlink ref="I15" location="'1&quot; &amp; 25mm'!A1" display="29°" xr:uid="{00000000-0004-0000-0100-000007000000}"/>
    <hyperlink ref="E9" location="'0.33&quot; &amp; 6mm'!A1" display="44°" xr:uid="{00000000-0004-0000-0100-000008000000}"/>
    <hyperlink ref="G9" location="'0.33&quot; &amp; 12mm'!A1" display="23°" xr:uid="{00000000-0004-0000-0100-000009000000}"/>
    <hyperlink ref="H9" location="'0.33&quot; &amp; 16mm'!A1" display="17°" xr:uid="{00000000-0004-0000-0100-00000A000000}"/>
    <hyperlink ref="I9" location="'0.33&quot; &amp; 25mm'!A1" display="11°" xr:uid="{00000000-0004-0000-0100-00000B000000}"/>
    <hyperlink ref="E7" location="'0.25&quot; &amp; 6mm '!A1" display="30° HFOV" xr:uid="{00000000-0004-0000-0100-00000C000000}"/>
    <hyperlink ref="F7" location="'0.33&quot; &amp; 8mm '!A1" display="23°" xr:uid="{00000000-0004-0000-0100-00000D000000}"/>
    <hyperlink ref="G7" location="'0.25&quot; &amp; 12mm '!A1" display="15°" xr:uid="{00000000-0004-0000-0100-00000E000000}"/>
    <hyperlink ref="F9" location="'0.33&quot; &amp; 8mm '!A1" display="33°" xr:uid="{00000000-0004-0000-0100-00000F000000}"/>
  </hyperlinks>
  <pageMargins left="0.3" right="0.3" top="0.5" bottom="0.5" header="0.1" footer="0.1"/>
  <pageSetup paperSize="9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S22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597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Kowa</v>
      </c>
      <c r="C5" s="49" t="s">
        <v>679</v>
      </c>
      <c r="D5" s="35">
        <f>IFERROR(VLOOKUP($C5,'Entocentric lens DB'!$B$5:$T$309,MATCH('Entocentric lens DB'!$D$4,'Entocentric lens DB'!$B$4:$T$4,0),0),"")</f>
        <v>35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1"</v>
      </c>
      <c r="G5" s="35" t="str">
        <f>IFERROR(VLOOKUP($C5,'Entocentric lens DB'!$B$5:$T$309,MATCH('Entocentric lens DB'!$G$4,'Entocentric lens DB'!$B$4:$T$4,0),0),"")</f>
        <v>None</v>
      </c>
      <c r="H5" s="35" t="str">
        <f>IFERROR(VLOOKUP($C5,'Entocentric lens DB'!$B$5:$T$309,MATCH('Entocentric lens DB'!$P$4,'Entocentric lens DB'!$B$4:$T$4,0),0),"")</f>
        <v>200-500$</v>
      </c>
      <c r="I5" s="42" t="str">
        <f>IFERROR(VLOOKUP($C5,'Entocentric lens DB'!$B$5:$T$309,MATCH('Entocentric lens DB'!$Q$4,'Entocentric lens DB'!$B$4:$T$4,0),0),"")</f>
        <v>EL-16-40-TC-VIS-5D-C</v>
      </c>
      <c r="J5" s="35" t="str">
        <f>IFERROR(VLOOKUP($I5,'Optotune lens DB'!$B$5:$I$23,MATCH('Optotune lens DB'!$I$4,'Optotune lens DB'!$B$4:$I$4,0),0),"")</f>
        <v>500-1000$</v>
      </c>
      <c r="K5" s="3" t="s">
        <v>574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660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3.5</v>
      </c>
      <c r="R5" s="85" t="s">
        <v>255</v>
      </c>
      <c r="S5" s="3" t="s">
        <v>689</v>
      </c>
    </row>
    <row r="6" spans="1:19">
      <c r="B6" s="3" t="str">
        <f>IFERROR(VLOOKUP($C6,'Entocentric lens DB'!$B$5:$T$309,MATCH('Entocentric lens DB'!$C$4,'Entocentric lens DB'!$B$4:$T$4,0),0),"")</f>
        <v>Kowa</v>
      </c>
      <c r="C6" s="28" t="s">
        <v>110</v>
      </c>
      <c r="D6" s="35">
        <f>IFERROR(VLOOKUP($C6,'Entocentric lens DB'!$B$5:$T$309,MATCH('Entocentric lens DB'!$D$4,'Entocentric lens DB'!$B$4:$T$4,0),0),"")</f>
        <v>35</v>
      </c>
      <c r="E6" s="35" t="str">
        <f>IFERROR(VLOOKUP($C6,'Entocentric lens DB'!$B$5:$T$309,MATCH('Entocentric lens DB'!$E$4,'Entocentric lens DB'!$B$4:$T$4,0),0),"")</f>
        <v>C-mount</v>
      </c>
      <c r="F6" s="77" t="str">
        <f>IFERROR(VLOOKUP($C6,'Entocentric lens DB'!$B$5:$T$309,MATCH('Entocentric lens DB'!$F$4,'Entocentric lens DB'!$B$4:$T$4,0),0),"")</f>
        <v>2/3"</v>
      </c>
      <c r="G6" s="35" t="str">
        <f>IFERROR(VLOOKUP($C6,'Entocentric lens DB'!$B$5:$T$309,MATCH('Entocentric lens DB'!$G$4,'Entocentric lens DB'!$B$4:$T$4,0),0),"")</f>
        <v>M27x0.5</v>
      </c>
      <c r="H6" s="35" t="str">
        <f>IFERROR(VLOOKUP($C6,'Entocentric lens DB'!$B$5:$T$309,MATCH('Entocentric lens DB'!$P$4,'Entocentric lens DB'!$B$4:$T$4,0),0),"")</f>
        <v>100-200$</v>
      </c>
      <c r="I6" s="42" t="str">
        <f>IFERROR(VLOOKUP($C6,'Entocentric lens DB'!$B$5:$T$309,MATCH('Entocentric lens DB'!$Q$4,'Entocentric lens DB'!$B$4:$T$4,0),0),"")</f>
        <v>EL-16-40-TC-VIS-5D-M27</v>
      </c>
      <c r="J6" s="35" t="str">
        <f>IFERROR(VLOOKUP($I6,'Optotune lens DB'!$B$5:$I$23,MATCH('Optotune lens DB'!$I$4,'Optotune lens DB'!$B$4:$I$4,0),0),"")</f>
        <v>500-1000$</v>
      </c>
      <c r="K6" s="3" t="s">
        <v>578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/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5</v>
      </c>
      <c r="S6" s="78"/>
    </row>
    <row r="7" spans="1:19">
      <c r="B7" s="3" t="str">
        <f>IFERROR(VLOOKUP($C7,'Entocentric lens DB'!$B$5:$T$309,MATCH('Entocentric lens DB'!$C$4,'Entocentric lens DB'!$B$4:$T$4,0),0),"")</f>
        <v>Kowa</v>
      </c>
      <c r="C7" s="49" t="s">
        <v>161</v>
      </c>
      <c r="D7" s="35">
        <f>IFERROR(VLOOKUP($C7,'Entocentric lens DB'!$B$5:$T$309,MATCH('Entocentric lens DB'!$D$4,'Entocentric lens DB'!$B$4:$T$4,0),0),"")</f>
        <v>35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2/3"</v>
      </c>
      <c r="G7" s="35" t="str">
        <f>IFERROR(VLOOKUP($C7,'Entocentric lens DB'!$B$5:$T$309,MATCH('Entocentric lens DB'!$G$4,'Entocentric lens DB'!$B$4:$T$4,0),0),"")</f>
        <v>M30.5x0.5</v>
      </c>
      <c r="H7" s="35" t="str">
        <f>IFERROR(VLOOKUP($C7,'Entocentric lens DB'!$B$5:$T$309,MATCH('Entocentric lens DB'!$P$4,'Entocentric lens DB'!$B$4:$T$4,0),0),"")</f>
        <v>200-500$</v>
      </c>
      <c r="I7" s="42" t="str">
        <f>IFERROR(VLOOKUP($C7,'Entocentric lens DB'!$B$5:$T$309,MATCH('Entocentric lens DB'!$Q$4,'Entocentric lens DB'!$B$4:$T$4,0),0),"")</f>
        <v>EL-16-40-TC-VIS-5D-M30.5</v>
      </c>
      <c r="J7" s="35" t="str">
        <f>IFERROR(VLOOKUP($I7,'Optotune lens DB'!$B$5:$I$23,MATCH('Optotune lens DB'!$I$4,'Optotune lens DB'!$B$4:$I$4,0),0),"")</f>
        <v>500-1000$</v>
      </c>
      <c r="K7" s="3" t="s">
        <v>578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35"/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2.5</v>
      </c>
    </row>
    <row r="8" spans="1:19">
      <c r="B8" s="3" t="str">
        <f>IFERROR(VLOOKUP($C8,'Entocentric lens DB'!$B$5:$T$309,MATCH('Entocentric lens DB'!$C$4,'Entocentric lens DB'!$B$4:$T$4,0),0),"")</f>
        <v>Computar</v>
      </c>
      <c r="C8" s="49" t="s">
        <v>155</v>
      </c>
      <c r="D8" s="35">
        <f>IFERROR(VLOOKUP($C8,'Entocentric lens DB'!$B$5:$T$309,MATCH('Entocentric lens DB'!$D$4,'Entocentric lens DB'!$B$4:$T$4,0),0),"")</f>
        <v>35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2/3"</v>
      </c>
      <c r="G8" s="35" t="str">
        <f>IFERROR(VLOOKUP($C8,'Entocentric lens DB'!$B$5:$T$309,MATCH('Entocentric lens DB'!$G$4,'Entocentric lens DB'!$B$4:$T$4,0),0),"")</f>
        <v>M27x0.5</v>
      </c>
      <c r="H8" s="35" t="str">
        <f>IFERROR(VLOOKUP($C8,'Entocentric lens DB'!$B$5:$T$309,MATCH('Entocentric lens DB'!$P$4,'Entocentric lens DB'!$B$4:$T$4,0),0),"")</f>
        <v>200-500$</v>
      </c>
      <c r="I8" s="42" t="str">
        <f>IFERROR(VLOOKUP($C8,'Entocentric lens DB'!$B$5:$T$309,MATCH('Entocentric lens DB'!$Q$4,'Entocentric lens DB'!$B$4:$T$4,0),0),"")</f>
        <v>EL-16-40-TC-VIS-5D-M27</v>
      </c>
      <c r="J8" s="35" t="str">
        <f>IFERROR(VLOOKUP($I8,'Optotune lens DB'!$B$5:$I$23,MATCH('Optotune lens DB'!$I$4,'Optotune lens DB'!$B$4:$I$4,0),0),"")</f>
        <v>500-1000$</v>
      </c>
      <c r="K8" s="3" t="s">
        <v>578</v>
      </c>
      <c r="L8" s="35" t="str">
        <f>IFERROR(VLOOKUP($C8,'Entocentric lens DB'!$B$5:$T$309,MATCH('Entocentric lens DB'!$R$4,'Entocentric lens DB'!$B$4:$T$4,0),0),"")</f>
        <v>NA</v>
      </c>
      <c r="M8" s="41">
        <f>IF(ISBLANK(C8),"",Overview!$H$3)</f>
        <v>1000</v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>inf</v>
      </c>
      <c r="O8" s="32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>200</v>
      </c>
      <c r="P8" s="35"/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2.5</v>
      </c>
    </row>
    <row r="9" spans="1:19">
      <c r="B9" s="3" t="str">
        <f>IFERROR(VLOOKUP($C9,'Entocentric lens DB'!$B$5:$T$309,MATCH('Entocentric lens DB'!$C$4,'Entocentric lens DB'!$B$4:$T$4,0),0),"")</f>
        <v>Fujinon</v>
      </c>
      <c r="C9" s="49" t="s">
        <v>150</v>
      </c>
      <c r="D9" s="35">
        <f>IFERROR(VLOOKUP($C9,'Entocentric lens DB'!$B$5:$T$309,MATCH('Entocentric lens DB'!$D$4,'Entocentric lens DB'!$B$4:$T$4,0),0),"")</f>
        <v>35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2/3"</v>
      </c>
      <c r="G9" s="35" t="str">
        <f>IFERROR(VLOOKUP($C9,'Entocentric lens DB'!$B$5:$T$309,MATCH('Entocentric lens DB'!$G$4,'Entocentric lens DB'!$B$4:$T$4,0),0),"")</f>
        <v>M25.5x0.5</v>
      </c>
      <c r="H9" s="35" t="str">
        <f>IFERROR(VLOOKUP($C9,'Entocentric lens DB'!$B$5:$T$309,MATCH('Entocentric lens DB'!$P$4,'Entocentric lens DB'!$B$4:$T$4,0),0),"")</f>
        <v>200-500$</v>
      </c>
      <c r="I9" s="42" t="str">
        <f>IFERROR(VLOOKUP($C9,'Entocentric lens DB'!$B$5:$T$309,MATCH('Entocentric lens DB'!$Q$4,'Entocentric lens DB'!$B$4:$T$4,0),0),"")</f>
        <v>EL-16-40-TC-VIS-5D-M25.5</v>
      </c>
      <c r="J9" s="35" t="str">
        <f>IFERROR(VLOOKUP($I9,'Optotune lens DB'!$B$5:$I$23,MATCH('Optotune lens DB'!$I$4,'Optotune lens DB'!$B$4:$I$4,0),0),"")</f>
        <v>500-1000$</v>
      </c>
      <c r="K9" s="3" t="s">
        <v>578</v>
      </c>
      <c r="L9" s="35" t="str">
        <f>IFERROR(VLOOKUP($C9,'Entocentric lens DB'!$B$5:$T$309,MATCH('Entocentric lens DB'!$R$4,'Entocentric lens DB'!$B$4:$T$4,0),0),"")</f>
        <v>NA</v>
      </c>
      <c r="M9" s="41">
        <f>IF(ISBLANK(C9),"",Overview!$H$3)</f>
        <v>1000</v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>inf</v>
      </c>
      <c r="O9" s="32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>200</v>
      </c>
      <c r="P9" s="35"/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3.5</v>
      </c>
    </row>
    <row r="10" spans="1:19">
      <c r="B10" s="3" t="str">
        <f>IFERROR(VLOOKUP($C10,'Entocentric lens DB'!$B$5:$T$309,MATCH('Entocentric lens DB'!$C$4,'Entocentric lens DB'!$B$4:$T$4,0),0),"")</f>
        <v>Kowa</v>
      </c>
      <c r="C10" s="49" t="s">
        <v>183</v>
      </c>
      <c r="D10" s="35">
        <f>IFERROR(VLOOKUP($C10,'Entocentric lens DB'!$B$5:$T$309,MATCH('Entocentric lens DB'!$D$4,'Entocentric lens DB'!$B$4:$T$4,0),0),"")</f>
        <v>35</v>
      </c>
      <c r="E10" s="35" t="str">
        <f>IFERROR(VLOOKUP($C10,'Entocentric lens DB'!$B$5:$T$309,MATCH('Entocentric lens DB'!$E$4,'Entocentric lens DB'!$B$4:$T$4,0),0),"")</f>
        <v>C-mount</v>
      </c>
      <c r="F10" s="35" t="str">
        <f>IFERROR(VLOOKUP($C10,'Entocentric lens DB'!$B$5:$T$309,MATCH('Entocentric lens DB'!$F$4,'Entocentric lens DB'!$B$4:$T$4,0),0),"")</f>
        <v>2/3"</v>
      </c>
      <c r="G10" s="35" t="str">
        <f>IFERROR(VLOOKUP($C10,'Entocentric lens DB'!$B$5:$T$309,MATCH('Entocentric lens DB'!$G$4,'Entocentric lens DB'!$B$4:$T$4,0),0),"")</f>
        <v>M27x0.5</v>
      </c>
      <c r="H10" s="35" t="str">
        <f>IFERROR(VLOOKUP($C10,'Entocentric lens DB'!$B$5:$T$309,MATCH('Entocentric lens DB'!$P$4,'Entocentric lens DB'!$B$4:$T$4,0),0),"")</f>
        <v>200-500$</v>
      </c>
      <c r="I10" s="42" t="str">
        <f>IFERROR(VLOOKUP($C10,'Entocentric lens DB'!$B$5:$T$309,MATCH('Entocentric lens DB'!$Q$4,'Entocentric lens DB'!$B$4:$T$4,0),0),"")</f>
        <v>EL-16-40-TC-VIS-5D-M27</v>
      </c>
      <c r="J10" s="35" t="str">
        <f>IFERROR(VLOOKUP($I10,'Optotune lens DB'!$B$5:$I$23,MATCH('Optotune lens DB'!$I$4,'Optotune lens DB'!$B$4:$I$4,0),0),"")</f>
        <v>500-1000$</v>
      </c>
      <c r="K10" s="3" t="s">
        <v>578</v>
      </c>
      <c r="L10" s="35" t="str">
        <f>IFERROR(VLOOKUP($C10,'Entocentric lens DB'!$B$5:$T$309,MATCH('Entocentric lens DB'!$R$4,'Entocentric lens DB'!$B$4:$T$4,0),0),"")</f>
        <v>NA</v>
      </c>
      <c r="M10" s="41">
        <f>IF(ISBLANK(C10),"",Overview!$H$3)</f>
        <v>1000</v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>inf</v>
      </c>
      <c r="O10" s="32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>200</v>
      </c>
      <c r="P10" s="35"/>
      <c r="Q10" s="45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>4</v>
      </c>
    </row>
    <row r="11" spans="1:19">
      <c r="B11" s="3" t="str">
        <f>IFERROR(VLOOKUP($C11,'Entocentric lens DB'!$B$5:$T$309,MATCH('Entocentric lens DB'!$C$4,'Entocentric lens DB'!$B$4:$T$4,0),0),"")</f>
        <v>Edmund Optics</v>
      </c>
      <c r="C11" s="49" t="s">
        <v>193</v>
      </c>
      <c r="D11" s="35">
        <f>IFERROR(VLOOKUP($C11,'Entocentric lens DB'!$B$5:$T$309,MATCH('Entocentric lens DB'!$D$4,'Entocentric lens DB'!$B$4:$T$4,0),0),"")</f>
        <v>35</v>
      </c>
      <c r="E11" s="35" t="str">
        <f>IFERROR(VLOOKUP($C11,'Entocentric lens DB'!$B$5:$T$309,MATCH('Entocentric lens DB'!$E$4,'Entocentric lens DB'!$B$4:$T$4,0),0),"")</f>
        <v>C-mount</v>
      </c>
      <c r="F11" s="35" t="str">
        <f>IFERROR(VLOOKUP($C11,'Entocentric lens DB'!$B$5:$T$309,MATCH('Entocentric lens DB'!$F$4,'Entocentric lens DB'!$B$4:$T$4,0),0),"")</f>
        <v>2/3"</v>
      </c>
      <c r="G11" s="35" t="str">
        <f>IFERROR(VLOOKUP($C11,'Entocentric lens DB'!$B$5:$T$309,MATCH('Entocentric lens DB'!$G$4,'Entocentric lens DB'!$B$4:$T$4,0),0),"")</f>
        <v>M25.5x0.5</v>
      </c>
      <c r="H11" s="35" t="str">
        <f>IFERROR(VLOOKUP($C11,'Entocentric lens DB'!$B$5:$T$309,MATCH('Entocentric lens DB'!$P$4,'Entocentric lens DB'!$B$4:$T$4,0),0),"")</f>
        <v>200-500$</v>
      </c>
      <c r="I11" s="42" t="str">
        <f>IFERROR(VLOOKUP($C11,'Entocentric lens DB'!$B$5:$T$309,MATCH('Entocentric lens DB'!$Q$4,'Entocentric lens DB'!$B$4:$T$4,0),0),"")</f>
        <v>EL-16-40-TC-VIS-5D-M25.5</v>
      </c>
      <c r="J11" s="35" t="str">
        <f>IFERROR(VLOOKUP($I11,'Optotune lens DB'!$B$5:$I$23,MATCH('Optotune lens DB'!$I$4,'Optotune lens DB'!$B$4:$I$4,0),0),"")</f>
        <v>500-1000$</v>
      </c>
      <c r="K11" s="3" t="s">
        <v>578</v>
      </c>
      <c r="L11" s="35" t="str">
        <f>IFERROR(VLOOKUP($C11,'Entocentric lens DB'!$B$5:$T$309,MATCH('Entocentric lens DB'!$R$4,'Entocentric lens DB'!$B$4:$T$4,0),0),"")</f>
        <v>NA</v>
      </c>
      <c r="M11" s="41">
        <f>IF(ISBLANK(C11),"",Overview!$H$3)</f>
        <v>1000</v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>inf</v>
      </c>
      <c r="O11" s="32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>200</v>
      </c>
      <c r="P11" s="35"/>
      <c r="Q11" s="45" t="str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/>
      </c>
    </row>
    <row r="12" spans="1:19">
      <c r="B12" s="3" t="str">
        <f>IFERROR(VLOOKUP($C12,'Entocentric lens DB'!$B$5:$T$309,MATCH('Entocentric lens DB'!$C$4,'Entocentric lens DB'!$B$4:$T$4,0),0),"")</f>
        <v>Optart</v>
      </c>
      <c r="C12" s="49" t="s">
        <v>422</v>
      </c>
      <c r="D12" s="35">
        <f>IFERROR(VLOOKUP($C12,'Entocentric lens DB'!$B$5:$T$309,MATCH('Entocentric lens DB'!$D$4,'Entocentric lens DB'!$B$4:$T$4,0),0),"")</f>
        <v>35</v>
      </c>
      <c r="E12" s="35" t="str">
        <f>IFERROR(VLOOKUP($C12,'Entocentric lens DB'!$B$5:$T$309,MATCH('Entocentric lens DB'!$E$4,'Entocentric lens DB'!$B$4:$T$4,0),0),"")</f>
        <v>C-mount</v>
      </c>
      <c r="F12" s="35" t="str">
        <f>IFERROR(VLOOKUP($C12,'Entocentric lens DB'!$B$5:$T$309,MATCH('Entocentric lens DB'!$F$4,'Entocentric lens DB'!$B$4:$T$4,0),0),"")</f>
        <v>2/3"</v>
      </c>
      <c r="G12" s="35" t="str">
        <f>IFERROR(VLOOKUP($C12,'Entocentric lens DB'!$B$5:$T$309,MATCH('Entocentric lens DB'!$G$4,'Entocentric lens DB'!$B$4:$T$4,0),0),"")</f>
        <v>M25.5x0.5</v>
      </c>
      <c r="H12" s="35" t="str">
        <f>IFERROR(VLOOKUP($C12,'Entocentric lens DB'!$B$5:$T$309,MATCH('Entocentric lens DB'!$P$4,'Entocentric lens DB'!$B$4:$T$4,0),0),"")</f>
        <v>On Request</v>
      </c>
      <c r="I12" s="42" t="str">
        <f>IFERROR(VLOOKUP($C12,'Entocentric lens DB'!$B$5:$T$309,MATCH('Entocentric lens DB'!$Q$4,'Entocentric lens DB'!$B$4:$T$4,0),0),"")</f>
        <v>EL-16-40-TC-VIS-5D-M25.5</v>
      </c>
      <c r="J12" s="35" t="str">
        <f>IFERROR(VLOOKUP($I12,'Optotune lens DB'!$B$5:$I$23,MATCH('Optotune lens DB'!$I$4,'Optotune lens DB'!$B$4:$I$4,0),0),"")</f>
        <v>500-1000$</v>
      </c>
      <c r="K12" s="3" t="s">
        <v>578</v>
      </c>
      <c r="L12" s="35" t="str">
        <f>IFERROR(VLOOKUP($C12,'Entocentric lens DB'!$B$5:$T$309,MATCH('Entocentric lens DB'!$R$4,'Entocentric lens DB'!$B$4:$T$4,0),0),"")</f>
        <v>NA</v>
      </c>
      <c r="M12" s="41">
        <f>IF(ISBLANK(C12),"",Overview!$H$3)</f>
        <v>1000</v>
      </c>
      <c r="N12" s="32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>inf</v>
      </c>
      <c r="O12" s="32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>200</v>
      </c>
      <c r="P12" s="35"/>
      <c r="Q12" s="45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>3.5</v>
      </c>
    </row>
    <row r="13" spans="1:19">
      <c r="B13" s="3" t="str">
        <f>IFERROR(VLOOKUP($C13,'Entocentric lens DB'!$B$5:$T$309,MATCH('Entocentric lens DB'!$C$4,'Entocentric lens DB'!$B$4:$T$4,0),0),"")</f>
        <v>Optart</v>
      </c>
      <c r="C13" s="49" t="s">
        <v>430</v>
      </c>
      <c r="D13" s="35">
        <f>IFERROR(VLOOKUP($C13,'Entocentric lens DB'!$B$5:$T$309,MATCH('Entocentric lens DB'!$D$4,'Entocentric lens DB'!$B$4:$T$4,0),0),"")</f>
        <v>35</v>
      </c>
      <c r="E13" s="35" t="str">
        <f>IFERROR(VLOOKUP($C13,'Entocentric lens DB'!$B$5:$T$309,MATCH('Entocentric lens DB'!$E$4,'Entocentric lens DB'!$B$4:$T$4,0),0),"")</f>
        <v>C-mount</v>
      </c>
      <c r="F13" s="35" t="str">
        <f>IFERROR(VLOOKUP($C13,'Entocentric lens DB'!$B$5:$T$309,MATCH('Entocentric lens DB'!$F$4,'Entocentric lens DB'!$B$4:$T$4,0),0),"")</f>
        <v>2/3"</v>
      </c>
      <c r="G13" s="35" t="str">
        <f>IFERROR(VLOOKUP($C13,'Entocentric lens DB'!$B$5:$T$309,MATCH('Entocentric lens DB'!$G$4,'Entocentric lens DB'!$B$4:$T$4,0),0),"")</f>
        <v>M30.5XP0.5</v>
      </c>
      <c r="H13" s="35" t="str">
        <f>IFERROR(VLOOKUP($C13,'Entocentric lens DB'!$B$5:$T$309,MATCH('Entocentric lens DB'!$P$4,'Entocentric lens DB'!$B$4:$T$4,0),0),"")</f>
        <v>On Request</v>
      </c>
      <c r="I13" s="42" t="str">
        <f>IFERROR(VLOOKUP($C13,'Entocentric lens DB'!$B$5:$T$309,MATCH('Entocentric lens DB'!$Q$4,'Entocentric lens DB'!$B$4:$T$4,0),0),"")</f>
        <v>EL-16-40-TC-VIS-5D-M30.5</v>
      </c>
      <c r="J13" s="35" t="str">
        <f>IFERROR(VLOOKUP($I13,'Optotune lens DB'!$B$5:$I$23,MATCH('Optotune lens DB'!$I$4,'Optotune lens DB'!$B$4:$I$4,0),0),"")</f>
        <v>500-1000$</v>
      </c>
      <c r="K13" s="3" t="s">
        <v>578</v>
      </c>
      <c r="L13" s="35" t="str">
        <f>IFERROR(VLOOKUP($C13,'Entocentric lens DB'!$B$5:$T$309,MATCH('Entocentric lens DB'!$R$4,'Entocentric lens DB'!$B$4:$T$4,0),0),"")</f>
        <v>NA</v>
      </c>
      <c r="M13" s="41">
        <f>IF(ISBLANK(C13),"",Overview!$H$3)</f>
        <v>1000</v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>inf</v>
      </c>
      <c r="O13" s="32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>200</v>
      </c>
      <c r="P13" s="35"/>
      <c r="Q13" s="45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>5</v>
      </c>
    </row>
    <row r="14" spans="1:19">
      <c r="B14" s="3" t="str">
        <f>IFERROR(VLOOKUP($C14,'Entocentric lens DB'!$B$5:$T$309,MATCH('Entocentric lens DB'!$C$4,'Entocentric lens DB'!$B$4:$T$4,0),0),"")</f>
        <v>Kowa</v>
      </c>
      <c r="C14" s="28" t="s">
        <v>110</v>
      </c>
      <c r="D14" s="35">
        <f>IFERROR(VLOOKUP($C14,'Entocentric lens DB'!$B$5:$T$309,MATCH('Entocentric lens DB'!$D$4,'Entocentric lens DB'!$B$4:$T$4,0),0),"")</f>
        <v>35</v>
      </c>
      <c r="E14" s="35" t="str">
        <f>IFERROR(VLOOKUP($C14,'Entocentric lens DB'!$B$5:$T$309,MATCH('Entocentric lens DB'!$E$4,'Entocentric lens DB'!$B$4:$T$4,0),0),"")</f>
        <v>C-mount</v>
      </c>
      <c r="F14" s="35" t="str">
        <f>IFERROR(VLOOKUP($C14,'Entocentric lens DB'!$B$5:$T$309,MATCH('Entocentric lens DB'!$F$4,'Entocentric lens DB'!$B$4:$T$4,0),0),"")</f>
        <v>2/3"</v>
      </c>
      <c r="G14" s="35" t="str">
        <f>IFERROR(VLOOKUP($C14,'Entocentric lens DB'!$B$5:$T$309,MATCH('Entocentric lens DB'!$G$4,'Entocentric lens DB'!$B$4:$T$4,0),0),"")</f>
        <v>M27x0.5</v>
      </c>
      <c r="H14" s="35" t="str">
        <f>IFERROR(VLOOKUP($C14,'Entocentric lens DB'!$B$5:$T$309,MATCH('Entocentric lens DB'!$P$4,'Entocentric lens DB'!$B$4:$T$4,0),0),"")</f>
        <v>100-200$</v>
      </c>
      <c r="I14" s="42" t="s">
        <v>71</v>
      </c>
      <c r="J14" s="35" t="str">
        <f>IFERROR(VLOOKUP($I14,'Optotune lens DB'!$B$5:$I$23,MATCH('Optotune lens DB'!$I$4,'Optotune lens DB'!$B$4:$I$4,0),0),"")</f>
        <v>500-1000$</v>
      </c>
      <c r="K14" s="3" t="s">
        <v>574</v>
      </c>
      <c r="L14" s="35" t="str">
        <f>IFERROR(VLOOKUP($C14,'Entocentric lens DB'!$B$5:$T$309,MATCH('Entocentric lens DB'!$R$4,'Entocentric lens DB'!$B$4:$T$4,0),0),"")</f>
        <v>NA</v>
      </c>
      <c r="M14" s="41"/>
      <c r="N14" s="84">
        <v>88</v>
      </c>
      <c r="O14" s="84">
        <v>67</v>
      </c>
      <c r="P14" s="35"/>
      <c r="Q14" s="45"/>
    </row>
    <row r="15" spans="1:19">
      <c r="B15" s="3" t="str">
        <f>IFERROR(VLOOKUP($C15,'Entocentric lens DB'!$B$5:$T$309,MATCH('Entocentric lens DB'!$C$4,'Entocentric lens DB'!$B$4:$T$4,0),0),"")</f>
        <v>Kowa</v>
      </c>
      <c r="C15" s="49" t="s">
        <v>161</v>
      </c>
      <c r="D15" s="35">
        <f>IFERROR(VLOOKUP($C15,'Entocentric lens DB'!$B$5:$T$309,MATCH('Entocentric lens DB'!$D$4,'Entocentric lens DB'!$B$4:$T$4,0),0),"")</f>
        <v>35</v>
      </c>
      <c r="E15" s="35" t="str">
        <f>IFERROR(VLOOKUP($C15,'Entocentric lens DB'!$B$5:$T$309,MATCH('Entocentric lens DB'!$E$4,'Entocentric lens DB'!$B$4:$T$4,0),0),"")</f>
        <v>C-mount</v>
      </c>
      <c r="F15" s="35" t="str">
        <f>IFERROR(VLOOKUP($C15,'Entocentric lens DB'!$B$5:$T$309,MATCH('Entocentric lens DB'!$F$4,'Entocentric lens DB'!$B$4:$T$4,0),0),"")</f>
        <v>2/3"</v>
      </c>
      <c r="G15" s="35" t="str">
        <f>IFERROR(VLOOKUP($C15,'Entocentric lens DB'!$B$5:$T$309,MATCH('Entocentric lens DB'!$G$4,'Entocentric lens DB'!$B$4:$T$4,0),0),"")</f>
        <v>M30.5x0.5</v>
      </c>
      <c r="H15" s="35" t="str">
        <f>IFERROR(VLOOKUP($C15,'Entocentric lens DB'!$B$5:$T$309,MATCH('Entocentric lens DB'!$P$4,'Entocentric lens DB'!$B$4:$T$4,0),0),"")</f>
        <v>200-500$</v>
      </c>
      <c r="I15" s="42" t="s">
        <v>71</v>
      </c>
      <c r="J15" s="35" t="str">
        <f>IFERROR(VLOOKUP($I15,'Optotune lens DB'!$B$5:$I$23,MATCH('Optotune lens DB'!$I$4,'Optotune lens DB'!$B$4:$I$4,0),0),"")</f>
        <v>500-1000$</v>
      </c>
      <c r="K15" s="3" t="s">
        <v>574</v>
      </c>
      <c r="L15" s="35" t="str">
        <f>IFERROR(VLOOKUP($C15,'Entocentric lens DB'!$B$5:$T$309,MATCH('Entocentric lens DB'!$R$4,'Entocentric lens DB'!$B$4:$T$4,0),0),"")</f>
        <v>NA</v>
      </c>
      <c r="M15" s="41"/>
      <c r="N15" s="84">
        <v>88</v>
      </c>
      <c r="O15" s="84">
        <v>67</v>
      </c>
      <c r="P15" s="35"/>
      <c r="Q15" s="45"/>
    </row>
    <row r="16" spans="1:19">
      <c r="B16" s="3" t="str">
        <f>IFERROR(VLOOKUP($C16,'Entocentric lens DB'!$B$5:$T$309,MATCH('Entocentric lens DB'!$C$4,'Entocentric lens DB'!$B$4:$T$4,0),0),"")</f>
        <v>Computar</v>
      </c>
      <c r="C16" s="49" t="s">
        <v>155</v>
      </c>
      <c r="D16" s="35">
        <f>IFERROR(VLOOKUP($C16,'Entocentric lens DB'!$B$5:$T$309,MATCH('Entocentric lens DB'!$D$4,'Entocentric lens DB'!$B$4:$T$4,0),0),"")</f>
        <v>35</v>
      </c>
      <c r="E16" s="35" t="str">
        <f>IFERROR(VLOOKUP($C16,'Entocentric lens DB'!$B$5:$T$309,MATCH('Entocentric lens DB'!$E$4,'Entocentric lens DB'!$B$4:$T$4,0),0),"")</f>
        <v>C-mount</v>
      </c>
      <c r="F16" s="35" t="str">
        <f>IFERROR(VLOOKUP($C16,'Entocentric lens DB'!$B$5:$T$309,MATCH('Entocentric lens DB'!$F$4,'Entocentric lens DB'!$B$4:$T$4,0),0),"")</f>
        <v>2/3"</v>
      </c>
      <c r="G16" s="35" t="str">
        <f>IFERROR(VLOOKUP($C16,'Entocentric lens DB'!$B$5:$T$309,MATCH('Entocentric lens DB'!$G$4,'Entocentric lens DB'!$B$4:$T$4,0),0),"")</f>
        <v>M27x0.5</v>
      </c>
      <c r="H16" s="35" t="str">
        <f>IFERROR(VLOOKUP($C16,'Entocentric lens DB'!$B$5:$T$309,MATCH('Entocentric lens DB'!$P$4,'Entocentric lens DB'!$B$4:$T$4,0),0),"")</f>
        <v>200-500$</v>
      </c>
      <c r="I16" s="42" t="s">
        <v>71</v>
      </c>
      <c r="J16" s="35" t="str">
        <f>IFERROR(VLOOKUP($I16,'Optotune lens DB'!$B$5:$I$23,MATCH('Optotune lens DB'!$I$4,'Optotune lens DB'!$B$4:$I$4,0),0),"")</f>
        <v>500-1000$</v>
      </c>
      <c r="K16" s="3" t="s">
        <v>574</v>
      </c>
      <c r="L16" s="35" t="str">
        <f>IFERROR(VLOOKUP($C16,'Entocentric lens DB'!$B$5:$T$309,MATCH('Entocentric lens DB'!$R$4,'Entocentric lens DB'!$B$4:$T$4,0),0),"")</f>
        <v>NA</v>
      </c>
      <c r="M16" s="41"/>
      <c r="N16" s="84">
        <v>88</v>
      </c>
      <c r="O16" s="84">
        <v>67</v>
      </c>
      <c r="P16" s="35"/>
      <c r="Q16" s="45"/>
    </row>
    <row r="17" spans="2:19">
      <c r="B17" s="3" t="str">
        <f>IFERROR(VLOOKUP($C17,'Entocentric lens DB'!$B$5:$T$309,MATCH('Entocentric lens DB'!$C$4,'Entocentric lens DB'!$B$4:$T$4,0),0),"")</f>
        <v>Fujinon</v>
      </c>
      <c r="C17" s="49" t="s">
        <v>622</v>
      </c>
      <c r="D17" s="35">
        <f>IFERROR(VLOOKUP($C17,'Entocentric lens DB'!$B$5:$T$309,MATCH('Entocentric lens DB'!$D$4,'Entocentric lens DB'!$B$4:$T$4,0),0),"")</f>
        <v>35</v>
      </c>
      <c r="E17" s="35" t="str">
        <f>IFERROR(VLOOKUP($C17,'Entocentric lens DB'!$B$5:$T$309,MATCH('Entocentric lens DB'!$E$4,'Entocentric lens DB'!$B$4:$T$4,0),0),"")</f>
        <v>C-mount</v>
      </c>
      <c r="F17" s="35" t="str">
        <f>IFERROR(VLOOKUP($C17,'Entocentric lens DB'!$B$5:$T$309,MATCH('Entocentric lens DB'!$F$4,'Entocentric lens DB'!$B$4:$T$4,0),0),"")</f>
        <v>2/3"</v>
      </c>
      <c r="G17" s="35" t="str">
        <f>IFERROR(VLOOKUP($C17,'Entocentric lens DB'!$B$5:$T$309,MATCH('Entocentric lens DB'!$G$4,'Entocentric lens DB'!$B$4:$T$4,0),0),"")</f>
        <v>M25.5x0.5</v>
      </c>
      <c r="H17" s="35" t="str">
        <f>IFERROR(VLOOKUP($C17,'Entocentric lens DB'!$B$5:$T$309,MATCH('Entocentric lens DB'!$P$4,'Entocentric lens DB'!$B$4:$T$4,0),0),"")</f>
        <v>200-500$</v>
      </c>
      <c r="I17" s="42" t="s">
        <v>71</v>
      </c>
      <c r="J17" s="35" t="str">
        <f>IFERROR(VLOOKUP($I17,'Optotune lens DB'!$B$5:$I$23,MATCH('Optotune lens DB'!$I$4,'Optotune lens DB'!$B$4:$I$4,0),0),"")</f>
        <v>500-1000$</v>
      </c>
      <c r="K17" s="3" t="s">
        <v>574</v>
      </c>
      <c r="L17" s="35" t="str">
        <f>IFERROR(VLOOKUP($C17,'Entocentric lens DB'!$B$5:$T$309,MATCH('Entocentric lens DB'!$R$4,'Entocentric lens DB'!$B$4:$T$4,0),0),"")</f>
        <v>NA</v>
      </c>
      <c r="M17" s="41"/>
      <c r="N17" s="84">
        <v>88</v>
      </c>
      <c r="O17" s="84">
        <v>67</v>
      </c>
      <c r="P17" s="35"/>
      <c r="Q17" s="45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>3.5</v>
      </c>
    </row>
    <row r="18" spans="2:19">
      <c r="B18" s="3" t="str">
        <f>IFERROR(VLOOKUP($C18,'Entocentric lens DB'!$B$5:$T$309,MATCH('Entocentric lens DB'!$C$4,'Entocentric lens DB'!$B$4:$T$4,0),0),"")</f>
        <v>Kowa</v>
      </c>
      <c r="C18" s="49" t="s">
        <v>183</v>
      </c>
      <c r="D18" s="35">
        <f>IFERROR(VLOOKUP($C18,'Entocentric lens DB'!$B$5:$T$309,MATCH('Entocentric lens DB'!$D$4,'Entocentric lens DB'!$B$4:$T$4,0),0),"")</f>
        <v>35</v>
      </c>
      <c r="E18" s="35" t="str">
        <f>IFERROR(VLOOKUP($C18,'Entocentric lens DB'!$B$5:$T$309,MATCH('Entocentric lens DB'!$E$4,'Entocentric lens DB'!$B$4:$T$4,0),0),"")</f>
        <v>C-mount</v>
      </c>
      <c r="F18" s="35" t="str">
        <f>IFERROR(VLOOKUP($C18,'Entocentric lens DB'!$B$5:$T$309,MATCH('Entocentric lens DB'!$F$4,'Entocentric lens DB'!$B$4:$T$4,0),0),"")</f>
        <v>2/3"</v>
      </c>
      <c r="G18" s="35" t="str">
        <f>IFERROR(VLOOKUP($C18,'Entocentric lens DB'!$B$5:$T$309,MATCH('Entocentric lens DB'!$G$4,'Entocentric lens DB'!$B$4:$T$4,0),0),"")</f>
        <v>M27x0.5</v>
      </c>
      <c r="H18" s="35" t="str">
        <f>IFERROR(VLOOKUP($C18,'Entocentric lens DB'!$B$5:$T$309,MATCH('Entocentric lens DB'!$P$4,'Entocentric lens DB'!$B$4:$T$4,0),0),"")</f>
        <v>200-500$</v>
      </c>
      <c r="I18" s="42" t="s">
        <v>71</v>
      </c>
      <c r="J18" s="35" t="str">
        <f>IFERROR(VLOOKUP($I18,'Optotune lens DB'!$B$5:$I$23,MATCH('Optotune lens DB'!$I$4,'Optotune lens DB'!$B$4:$I$4,0),0),"")</f>
        <v>500-1000$</v>
      </c>
      <c r="K18" s="3" t="s">
        <v>574</v>
      </c>
      <c r="L18" s="35" t="str">
        <f>IFERROR(VLOOKUP($C18,'Entocentric lens DB'!$B$5:$T$309,MATCH('Entocentric lens DB'!$R$4,'Entocentric lens DB'!$B$4:$T$4,0),0),"")</f>
        <v>NA</v>
      </c>
      <c r="M18" s="41"/>
      <c r="N18" s="84">
        <v>88</v>
      </c>
      <c r="O18" s="84">
        <v>67</v>
      </c>
      <c r="P18" s="35"/>
      <c r="Q18" s="45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>4</v>
      </c>
    </row>
    <row r="19" spans="2:19">
      <c r="B19" s="3" t="str">
        <f>IFERROR(VLOOKUP($C19,'Entocentric lens DB'!$B$5:$T$309,MATCH('Entocentric lens DB'!$C$4,'Entocentric lens DB'!$B$4:$T$4,0),0),"")</f>
        <v>Edmund Optics</v>
      </c>
      <c r="C19" s="49" t="s">
        <v>193</v>
      </c>
      <c r="D19" s="35">
        <f>IFERROR(VLOOKUP($C19,'Entocentric lens DB'!$B$5:$T$309,MATCH('Entocentric lens DB'!$D$4,'Entocentric lens DB'!$B$4:$T$4,0),0),"")</f>
        <v>35</v>
      </c>
      <c r="E19" s="35" t="str">
        <f>IFERROR(VLOOKUP($C19,'Entocentric lens DB'!$B$5:$T$309,MATCH('Entocentric lens DB'!$E$4,'Entocentric lens DB'!$B$4:$T$4,0),0),"")</f>
        <v>C-mount</v>
      </c>
      <c r="F19" s="35" t="str">
        <f>IFERROR(VLOOKUP($C19,'Entocentric lens DB'!$B$5:$T$309,MATCH('Entocentric lens DB'!$F$4,'Entocentric lens DB'!$B$4:$T$4,0),0),"")</f>
        <v>2/3"</v>
      </c>
      <c r="G19" s="35" t="str">
        <f>IFERROR(VLOOKUP($C19,'Entocentric lens DB'!$B$5:$T$309,MATCH('Entocentric lens DB'!$G$4,'Entocentric lens DB'!$B$4:$T$4,0),0),"")</f>
        <v>M25.5x0.5</v>
      </c>
      <c r="H19" s="35" t="str">
        <f>IFERROR(VLOOKUP($C19,'Entocentric lens DB'!$B$5:$T$309,MATCH('Entocentric lens DB'!$P$4,'Entocentric lens DB'!$B$4:$T$4,0),0),"")</f>
        <v>200-500$</v>
      </c>
      <c r="I19" s="42" t="s">
        <v>71</v>
      </c>
      <c r="J19" s="35" t="str">
        <f>IFERROR(VLOOKUP($I19,'Optotune lens DB'!$B$5:$I$23,MATCH('Optotune lens DB'!$I$4,'Optotune lens DB'!$B$4:$I$4,0),0),"")</f>
        <v>500-1000$</v>
      </c>
      <c r="K19" s="3" t="s">
        <v>574</v>
      </c>
      <c r="L19" s="35" t="str">
        <f>IFERROR(VLOOKUP($C19,'Entocentric lens DB'!$B$5:$T$309,MATCH('Entocentric lens DB'!$R$4,'Entocentric lens DB'!$B$4:$T$4,0),0),"")</f>
        <v>NA</v>
      </c>
      <c r="M19" s="41"/>
      <c r="N19" s="84">
        <v>88</v>
      </c>
      <c r="O19" s="84">
        <v>67</v>
      </c>
      <c r="P19" s="35"/>
      <c r="Q19" s="45"/>
    </row>
    <row r="20" spans="2:19">
      <c r="B20" s="3" t="str">
        <f>IFERROR(VLOOKUP($C20,'Entocentric lens DB'!$B$5:$T$309,MATCH('Entocentric lens DB'!$C$4,'Entocentric lens DB'!$B$4:$T$4,0),0),"")</f>
        <v>Optart</v>
      </c>
      <c r="C20" s="49" t="s">
        <v>422</v>
      </c>
      <c r="D20" s="35">
        <f>IFERROR(VLOOKUP($C20,'Entocentric lens DB'!$B$5:$T$309,MATCH('Entocentric lens DB'!$D$4,'Entocentric lens DB'!$B$4:$T$4,0),0),"")</f>
        <v>35</v>
      </c>
      <c r="E20" s="35" t="str">
        <f>IFERROR(VLOOKUP($C20,'Entocentric lens DB'!$B$5:$T$309,MATCH('Entocentric lens DB'!$E$4,'Entocentric lens DB'!$B$4:$T$4,0),0),"")</f>
        <v>C-mount</v>
      </c>
      <c r="F20" s="35" t="str">
        <f>IFERROR(VLOOKUP($C20,'Entocentric lens DB'!$B$5:$T$309,MATCH('Entocentric lens DB'!$F$4,'Entocentric lens DB'!$B$4:$T$4,0),0),"")</f>
        <v>2/3"</v>
      </c>
      <c r="G20" s="35" t="str">
        <f>IFERROR(VLOOKUP($C20,'Entocentric lens DB'!$B$5:$T$309,MATCH('Entocentric lens DB'!$G$4,'Entocentric lens DB'!$B$4:$T$4,0),0),"")</f>
        <v>M25.5x0.5</v>
      </c>
      <c r="H20" s="35" t="str">
        <f>IFERROR(VLOOKUP($C20,'Entocentric lens DB'!$B$5:$T$309,MATCH('Entocentric lens DB'!$P$4,'Entocentric lens DB'!$B$4:$T$4,0),0),"")</f>
        <v>On Request</v>
      </c>
      <c r="I20" s="42" t="s">
        <v>71</v>
      </c>
      <c r="J20" s="35" t="str">
        <f>IFERROR(VLOOKUP($I20,'Optotune lens DB'!$B$5:$I$23,MATCH('Optotune lens DB'!$I$4,'Optotune lens DB'!$B$4:$I$4,0),0),"")</f>
        <v>500-1000$</v>
      </c>
      <c r="K20" s="3" t="s">
        <v>574</v>
      </c>
      <c r="L20" s="35" t="str">
        <f>IFERROR(VLOOKUP($C20,'Entocentric lens DB'!$B$5:$T$309,MATCH('Entocentric lens DB'!$R$4,'Entocentric lens DB'!$B$4:$T$4,0),0),"")</f>
        <v>NA</v>
      </c>
      <c r="M20" s="41"/>
      <c r="N20" s="84">
        <v>88</v>
      </c>
      <c r="O20" s="84">
        <v>67</v>
      </c>
      <c r="P20" s="35"/>
      <c r="Q20" s="45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>3.5</v>
      </c>
    </row>
    <row r="21" spans="2:19">
      <c r="B21" s="3" t="str">
        <f>IFERROR(VLOOKUP($C21,'Entocentric lens DB'!$B$5:$T$309,MATCH('Entocentric lens DB'!$C$4,'Entocentric lens DB'!$B$4:$T$4,0),0),"")</f>
        <v>Optart</v>
      </c>
      <c r="C21" s="49" t="s">
        <v>430</v>
      </c>
      <c r="D21" s="35">
        <f>IFERROR(VLOOKUP($C21,'Entocentric lens DB'!$B$5:$T$309,MATCH('Entocentric lens DB'!$D$4,'Entocentric lens DB'!$B$4:$T$4,0),0),"")</f>
        <v>35</v>
      </c>
      <c r="E21" s="35" t="str">
        <f>IFERROR(VLOOKUP($C21,'Entocentric lens DB'!$B$5:$T$309,MATCH('Entocentric lens DB'!$E$4,'Entocentric lens DB'!$B$4:$T$4,0),0),"")</f>
        <v>C-mount</v>
      </c>
      <c r="F21" s="35" t="str">
        <f>IFERROR(VLOOKUP($C21,'Entocentric lens DB'!$B$5:$T$309,MATCH('Entocentric lens DB'!$F$4,'Entocentric lens DB'!$B$4:$T$4,0),0),"")</f>
        <v>2/3"</v>
      </c>
      <c r="G21" s="35" t="str">
        <f>IFERROR(VLOOKUP($C21,'Entocentric lens DB'!$B$5:$T$309,MATCH('Entocentric lens DB'!$G$4,'Entocentric lens DB'!$B$4:$T$4,0),0),"")</f>
        <v>M30.5XP0.5</v>
      </c>
      <c r="H21" s="35" t="str">
        <f>IFERROR(VLOOKUP($C21,'Entocentric lens DB'!$B$5:$T$309,MATCH('Entocentric lens DB'!$P$4,'Entocentric lens DB'!$B$4:$T$4,0),0),"")</f>
        <v>On Request</v>
      </c>
      <c r="I21" s="42" t="s">
        <v>71</v>
      </c>
      <c r="J21" s="35" t="str">
        <f>IFERROR(VLOOKUP($I21,'Optotune lens DB'!$B$5:$I$23,MATCH('Optotune lens DB'!$I$4,'Optotune lens DB'!$B$4:$I$4,0),0),"")</f>
        <v>500-1000$</v>
      </c>
      <c r="K21" s="3" t="s">
        <v>574</v>
      </c>
      <c r="L21" s="35" t="str">
        <f>IFERROR(VLOOKUP($C21,'Entocentric lens DB'!$B$5:$T$309,MATCH('Entocentric lens DB'!$R$4,'Entocentric lens DB'!$B$4:$T$4,0),0),"")</f>
        <v>NA</v>
      </c>
      <c r="M21" s="41"/>
      <c r="N21" s="84">
        <v>88</v>
      </c>
      <c r="O21" s="84">
        <v>67</v>
      </c>
      <c r="P21" s="35"/>
      <c r="Q21" s="45">
        <f>IFERROR(IF(VLOOKUP($C21,'Entocentric lens DB'!$B$5:$T$309,MATCH('Entocentric lens DB'!$M$4,'Entocentric lens DB'!$B$4:$T$4,0),0)=0,"",VLOOKUP($C21,'Entocentric lens DB'!$B$5:$T$309,MATCH('Entocentric lens DB'!$M$4,'Entocentric lens DB'!$B$4:$T$4,0),0)),"")</f>
        <v>5</v>
      </c>
    </row>
    <row r="22" spans="2:19">
      <c r="B22" s="31" t="s">
        <v>87</v>
      </c>
      <c r="C22" s="30" t="s">
        <v>131</v>
      </c>
      <c r="D22" s="30"/>
      <c r="E22" s="30" t="s">
        <v>131</v>
      </c>
      <c r="F22" s="30" t="s">
        <v>131</v>
      </c>
      <c r="G22" s="30" t="s">
        <v>131</v>
      </c>
      <c r="H22" s="30" t="s">
        <v>131</v>
      </c>
      <c r="I22" s="30" t="s">
        <v>131</v>
      </c>
      <c r="J22" s="30" t="s">
        <v>131</v>
      </c>
      <c r="K22" s="30" t="s">
        <v>131</v>
      </c>
      <c r="L22" s="30" t="s">
        <v>131</v>
      </c>
      <c r="M22" s="30" t="s">
        <v>131</v>
      </c>
      <c r="N22" s="30" t="s">
        <v>131</v>
      </c>
      <c r="O22" s="30" t="s">
        <v>131</v>
      </c>
      <c r="P22" s="43" t="s">
        <v>131</v>
      </c>
      <c r="Q22" s="44" t="s">
        <v>131</v>
      </c>
      <c r="R22" s="30" t="s">
        <v>131</v>
      </c>
      <c r="S22" s="30" t="s">
        <v>131</v>
      </c>
    </row>
  </sheetData>
  <autoFilter ref="B4:S22" xr:uid="{00000000-0009-0000-0000-000013000000}"/>
  <phoneticPr fontId="20" type="noConversion"/>
  <dataValidations count="4">
    <dataValidation type="list" allowBlank="1" showInputMessage="1" showErrorMessage="1" sqref="H5:H21 J5:J21" xr:uid="{00000000-0002-0000-1300-000000000000}">
      <formula1>Prices</formula1>
    </dataValidation>
    <dataValidation type="list" allowBlank="1" showInputMessage="1" showErrorMessage="1" sqref="G5:G21" xr:uid="{00000000-0002-0000-1300-000001000000}">
      <formula1>Filter</formula1>
    </dataValidation>
    <dataValidation type="list" allowBlank="1" showInputMessage="1" showErrorMessage="1" sqref="F5:F21" xr:uid="{00000000-0002-0000-1300-000002000000}">
      <formula1>Formats</formula1>
    </dataValidation>
    <dataValidation type="list" allowBlank="1" showInputMessage="1" showErrorMessage="1" sqref="E5:E21" xr:uid="{00000000-0002-0000-1300-000003000000}">
      <formula1>Mounts</formula1>
    </dataValidation>
  </dataValidations>
  <hyperlinks>
    <hyperlink ref="B2" location="Overview!A1" display="Back to overview" xr:uid="{00000000-0004-0000-1300-000000000000}"/>
    <hyperlink ref="R5" r:id="rId1" xr:uid="{4AD7149E-BFD7-4002-B971-784C3FE78481}"/>
  </hyperlinks>
  <pageMargins left="0.3" right="0.3" top="0.5" bottom="0.5" header="0.1" footer="0.1"/>
  <pageSetup paperSize="9" orientation="landscape"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3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23" ht="18.75">
      <c r="A1" s="2"/>
      <c r="B1" s="7" t="s">
        <v>598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23" ht="15.75" thickBot="1">
      <c r="B2" s="8" t="s">
        <v>60</v>
      </c>
    </row>
    <row r="3" spans="1:23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23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23" ht="15.75" thickTop="1">
      <c r="B5" s="78" t="str">
        <f>IFERROR(VLOOKUP($C5,'Entocentric lens DB'!$B$5:$T$309,MATCH('Entocentric lens DB'!$C$4,'Entocentric lens DB'!$B$4:$T$4,0),0),"")</f>
        <v>Kowa</v>
      </c>
      <c r="C5" s="3" t="s">
        <v>632</v>
      </c>
      <c r="D5" s="35">
        <f>IFERROR(VLOOKUP($C5,'Entocentric lens DB'!$B$5:$T$309,MATCH('Entocentric lens DB'!$D$4,'Entocentric lens DB'!$B$4:$T$4,0),0),"")</f>
        <v>50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2/3"</v>
      </c>
      <c r="G5" s="35" t="str">
        <f>IFERROR(VLOOKUP($C5,'Entocentric lens DB'!$B$5:$T$309,MATCH('Entocentric lens DB'!$G$4,'Entocentric lens DB'!$B$4:$T$4,0),0),"")</f>
        <v>M27x0.5</v>
      </c>
      <c r="H5" s="35" t="str">
        <f>IFERROR(VLOOKUP($C5,'Entocentric lens DB'!$B$5:$T$309,MATCH('Entocentric lens DB'!$P$4,'Entocentric lens DB'!$B$4:$T$4,0),0),"")</f>
        <v>100-200$</v>
      </c>
      <c r="I5" s="42" t="str">
        <f>IFERROR(VLOOKUP($C5,'Entocentric lens DB'!$B$5:$T$309,MATCH('Entocentric lens DB'!$Q$4,'Entocentric lens DB'!$B$4:$T$4,0),0),"")</f>
        <v>EL-16-40-TC-VIS-5D-M27</v>
      </c>
      <c r="J5" s="35" t="str">
        <f>IFERROR(VLOOKUP($I5,'Optotune lens DB'!$B$5:$I$23,MATCH('Optotune lens DB'!$I$4,'Optotune lens DB'!$B$4:$I$4,0),0),"")</f>
        <v>500-1000$</v>
      </c>
      <c r="K5" s="3" t="s">
        <v>578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660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5</v>
      </c>
      <c r="U5" s="28"/>
      <c r="W5" s="28"/>
    </row>
    <row r="6" spans="1:23">
      <c r="B6" s="78" t="str">
        <f>IFERROR(VLOOKUP($C6,'Entocentric lens DB'!$B$5:$T$309,MATCH('Entocentric lens DB'!$C$4,'Entocentric lens DB'!$B$4:$T$4,0),0),"")</f>
        <v>Schneider</v>
      </c>
      <c r="C6" s="3" t="s">
        <v>134</v>
      </c>
      <c r="D6" s="35">
        <f>IFERROR(VLOOKUP($C6,'Entocentric lens DB'!$B$5:$T$309,MATCH('Entocentric lens DB'!$D$4,'Entocentric lens DB'!$B$4:$T$4,0),0),"")</f>
        <v>50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1.1"</v>
      </c>
      <c r="G6" s="35" t="str">
        <f>IFERROR(VLOOKUP($C6,'Entocentric lens DB'!$B$5:$T$309,MATCH('Entocentric lens DB'!$G$4,'Entocentric lens DB'!$B$4:$T$4,0),0),"")</f>
        <v>M30.5x0.5</v>
      </c>
      <c r="H6" s="35" t="str">
        <f>IFERROR(VLOOKUP($C6,'Entocentric lens DB'!$B$5:$T$309,MATCH('Entocentric lens DB'!$P$4,'Entocentric lens DB'!$B$4:$T$4,0),0),"")</f>
        <v>500-1000$</v>
      </c>
      <c r="I6" s="42" t="str">
        <f>IFERROR(VLOOKUP($C6,'Entocentric lens DB'!$B$5:$T$309,MATCH('Entocentric lens DB'!$Q$4,'Entocentric lens DB'!$B$4:$T$4,0),0),"")</f>
        <v>EL-16-40-TC-VIS-5D-M30.5</v>
      </c>
      <c r="J6" s="35" t="str">
        <f>IFERROR(VLOOKUP($I6,'Optotune lens DB'!$B$5:$I$23,MATCH('Optotune lens DB'!$I$4,'Optotune lens DB'!$B$4:$I$4,0),0),"")</f>
        <v>500-1000$</v>
      </c>
      <c r="K6" s="3" t="s">
        <v>616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 t="s">
        <v>660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3</v>
      </c>
      <c r="U6" s="28"/>
      <c r="W6" s="28"/>
    </row>
    <row r="7" spans="1:23">
      <c r="B7" s="78" t="str">
        <f>IFERROR(VLOOKUP($C7,'Entocentric lens DB'!$B$5:$T$309,MATCH('Entocentric lens DB'!$C$4,'Entocentric lens DB'!$B$4:$T$4,0),0),"")</f>
        <v>Kowa</v>
      </c>
      <c r="C7" s="3" t="s">
        <v>166</v>
      </c>
      <c r="D7" s="35">
        <f>IFERROR(VLOOKUP($C7,'Entocentric lens DB'!$B$5:$T$309,MATCH('Entocentric lens DB'!$D$4,'Entocentric lens DB'!$B$4:$T$4,0),0),"")</f>
        <v>50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2/3"</v>
      </c>
      <c r="G7" s="35" t="str">
        <f>IFERROR(VLOOKUP($C7,'Entocentric lens DB'!$B$5:$T$309,MATCH('Entocentric lens DB'!$G$4,'Entocentric lens DB'!$B$4:$T$4,0),0),"")</f>
        <v>M30.5x0.5</v>
      </c>
      <c r="H7" s="35" t="str">
        <f>IFERROR(VLOOKUP($C7,'Entocentric lens DB'!$B$5:$T$309,MATCH('Entocentric lens DB'!$P$4,'Entocentric lens DB'!$B$4:$T$4,0),0),"")</f>
        <v>500-1000$</v>
      </c>
      <c r="I7" s="42" t="str">
        <f>IFERROR(VLOOKUP($C7,'Entocentric lens DB'!$B$5:$T$309,MATCH('Entocentric lens DB'!$Q$4,'Entocentric lens DB'!$B$4:$T$4,0),0),"")</f>
        <v>EL-16-40-TC-VIS-5D-M30.5</v>
      </c>
      <c r="J7" s="35" t="str">
        <f>IFERROR(VLOOKUP($I7,'Optotune lens DB'!$B$5:$I$23,MATCH('Optotune lens DB'!$I$4,'Optotune lens DB'!$B$4:$I$4,0),0),"")</f>
        <v>500-1000$</v>
      </c>
      <c r="K7" s="3" t="s">
        <v>616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35" t="s">
        <v>660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2</v>
      </c>
      <c r="U7" s="49"/>
      <c r="W7" s="49"/>
    </row>
    <row r="8" spans="1:23">
      <c r="B8" s="78" t="str">
        <f>IFERROR(VLOOKUP($C8,'Entocentric lens DB'!$B$5:$T$309,MATCH('Entocentric lens DB'!$C$4,'Entocentric lens DB'!$B$4:$T$4,0),0),"")</f>
        <v>Computar</v>
      </c>
      <c r="C8" s="3" t="s">
        <v>158</v>
      </c>
      <c r="D8" s="35">
        <f>IFERROR(VLOOKUP($C8,'Entocentric lens DB'!$B$5:$T$309,MATCH('Entocentric lens DB'!$D$4,'Entocentric lens DB'!$B$4:$T$4,0),0),"")</f>
        <v>50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2/3"</v>
      </c>
      <c r="G8" s="35" t="str">
        <f>IFERROR(VLOOKUP($C8,'Entocentric lens DB'!$B$5:$T$309,MATCH('Entocentric lens DB'!$G$4,'Entocentric lens DB'!$B$4:$T$4,0),0),"")</f>
        <v>M27x0.5</v>
      </c>
      <c r="H8" s="35" t="str">
        <f>IFERROR(VLOOKUP($C8,'Entocentric lens DB'!$B$5:$T$309,MATCH('Entocentric lens DB'!$P$4,'Entocentric lens DB'!$B$4:$T$4,0),0),"")</f>
        <v>200-500$</v>
      </c>
      <c r="I8" s="42" t="str">
        <f>IFERROR(VLOOKUP($C8,'Entocentric lens DB'!$B$5:$T$309,MATCH('Entocentric lens DB'!$Q$4,'Entocentric lens DB'!$B$4:$T$4,0),0),"")</f>
        <v>EL-16-40-TC-VIS-5D-M27</v>
      </c>
      <c r="J8" s="35" t="str">
        <f>IFERROR(VLOOKUP($I8,'Optotune lens DB'!$B$5:$I$23,MATCH('Optotune lens DB'!$I$4,'Optotune lens DB'!$B$4:$I$4,0),0),"")</f>
        <v>500-1000$</v>
      </c>
      <c r="K8" s="3" t="s">
        <v>616</v>
      </c>
      <c r="L8" s="35" t="str">
        <f>IFERROR(VLOOKUP($C8,'Entocentric lens DB'!$B$5:$T$309,MATCH('Entocentric lens DB'!$R$4,'Entocentric lens DB'!$B$4:$T$4,0),0),"")</f>
        <v>NA</v>
      </c>
      <c r="M8" s="41">
        <f>IF(ISBLANK(C8),"",Overview!$H$3)</f>
        <v>1000</v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>inf</v>
      </c>
      <c r="O8" s="32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>200</v>
      </c>
      <c r="P8" s="35" t="s">
        <v>660</v>
      </c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2.5</v>
      </c>
      <c r="U8" s="49"/>
      <c r="W8" s="49"/>
    </row>
    <row r="9" spans="1:23">
      <c r="B9" s="78" t="str">
        <f>IFERROR(VLOOKUP($C9,'Entocentric lens DB'!$B$5:$T$309,MATCH('Entocentric lens DB'!$C$4,'Entocentric lens DB'!$B$4:$T$4,0),0),"")</f>
        <v>Tamron</v>
      </c>
      <c r="C9" s="3" t="s">
        <v>171</v>
      </c>
      <c r="D9" s="35">
        <f>IFERROR(VLOOKUP($C9,'Entocentric lens DB'!$B$5:$T$309,MATCH('Entocentric lens DB'!$D$4,'Entocentric lens DB'!$B$4:$T$4,0),0),"")</f>
        <v>50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1/1.2"</v>
      </c>
      <c r="G9" s="35" t="str">
        <f>IFERROR(VLOOKUP($C9,'Entocentric lens DB'!$B$5:$T$309,MATCH('Entocentric lens DB'!$G$4,'Entocentric lens DB'!$B$4:$T$4,0),0),"")</f>
        <v>M27x0.5</v>
      </c>
      <c r="H9" s="35" t="str">
        <f>IFERROR(VLOOKUP($C9,'Entocentric lens DB'!$B$5:$T$309,MATCH('Entocentric lens DB'!$P$4,'Entocentric lens DB'!$B$4:$T$4,0),0),"")</f>
        <v>200-500$</v>
      </c>
      <c r="I9" s="42" t="str">
        <f>IFERROR(VLOOKUP($C9,'Entocentric lens DB'!$B$5:$T$309,MATCH('Entocentric lens DB'!$Q$4,'Entocentric lens DB'!$B$4:$T$4,0),0),"")</f>
        <v>EL-16-40-TC-VIS-5D-M27</v>
      </c>
      <c r="J9" s="35" t="str">
        <f>IFERROR(VLOOKUP($I9,'Optotune lens DB'!$B$5:$I$23,MATCH('Optotune lens DB'!$I$4,'Optotune lens DB'!$B$4:$I$4,0),0),"")</f>
        <v>500-1000$</v>
      </c>
      <c r="K9" s="3" t="s">
        <v>616</v>
      </c>
      <c r="L9" s="35" t="str">
        <f>IFERROR(VLOOKUP($C9,'Entocentric lens DB'!$B$5:$T$309,MATCH('Entocentric lens DB'!$R$4,'Entocentric lens DB'!$B$4:$T$4,0),0),"")</f>
        <v>NA</v>
      </c>
      <c r="M9" s="41">
        <f>IF(ISBLANK(C9),"",Overview!$H$3)</f>
        <v>1000</v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>inf</v>
      </c>
      <c r="O9" s="32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>200</v>
      </c>
      <c r="P9" s="35" t="s">
        <v>660</v>
      </c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3.5</v>
      </c>
      <c r="U9" s="49"/>
      <c r="W9" s="49"/>
    </row>
    <row r="10" spans="1:23">
      <c r="B10" s="78" t="str">
        <f>IFERROR(VLOOKUP($C10,'Entocentric lens DB'!$B$5:$T$309,MATCH('Entocentric lens DB'!$C$4,'Entocentric lens DB'!$B$4:$T$4,0),0),"")</f>
        <v>Kowa</v>
      </c>
      <c r="C10" s="3" t="s">
        <v>184</v>
      </c>
      <c r="D10" s="35">
        <f>IFERROR(VLOOKUP($C10,'Entocentric lens DB'!$B$5:$T$309,MATCH('Entocentric lens DB'!$D$4,'Entocentric lens DB'!$B$4:$T$4,0),0),"")</f>
        <v>50</v>
      </c>
      <c r="E10" s="35" t="str">
        <f>IFERROR(VLOOKUP($C10,'Entocentric lens DB'!$B$5:$T$309,MATCH('Entocentric lens DB'!$E$4,'Entocentric lens DB'!$B$4:$T$4,0),0),"")</f>
        <v>C-mount</v>
      </c>
      <c r="F10" s="35" t="str">
        <f>IFERROR(VLOOKUP($C10,'Entocentric lens DB'!$B$5:$T$309,MATCH('Entocentric lens DB'!$F$4,'Entocentric lens DB'!$B$4:$T$4,0),0),"")</f>
        <v>2/3"</v>
      </c>
      <c r="G10" s="35" t="str">
        <f>IFERROR(VLOOKUP($C10,'Entocentric lens DB'!$B$5:$T$309,MATCH('Entocentric lens DB'!$G$4,'Entocentric lens DB'!$B$4:$T$4,0),0),"")</f>
        <v>M27x0.5</v>
      </c>
      <c r="H10" s="35" t="str">
        <f>IFERROR(VLOOKUP($C10,'Entocentric lens DB'!$B$5:$T$309,MATCH('Entocentric lens DB'!$P$4,'Entocentric lens DB'!$B$4:$T$4,0),0),"")</f>
        <v>200-500$</v>
      </c>
      <c r="I10" s="42" t="str">
        <f>IFERROR(VLOOKUP($C10,'Entocentric lens DB'!$B$5:$T$309,MATCH('Entocentric lens DB'!$Q$4,'Entocentric lens DB'!$B$4:$T$4,0),0),"")</f>
        <v>EL-16-40-TC-VIS-5D-M27</v>
      </c>
      <c r="J10" s="35" t="str">
        <f>IFERROR(VLOOKUP($I10,'Optotune lens DB'!$B$5:$I$23,MATCH('Optotune lens DB'!$I$4,'Optotune lens DB'!$B$4:$I$4,0),0),"")</f>
        <v>500-1000$</v>
      </c>
      <c r="K10" s="3" t="s">
        <v>616</v>
      </c>
      <c r="L10" s="35" t="str">
        <f>IFERROR(VLOOKUP($C10,'Entocentric lens DB'!$B$5:$T$309,MATCH('Entocentric lens DB'!$R$4,'Entocentric lens DB'!$B$4:$T$4,0),0),"")</f>
        <v>NA</v>
      </c>
      <c r="M10" s="41">
        <f>IF(ISBLANK(C10),"",Overview!$H$3)</f>
        <v>1000</v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>inf</v>
      </c>
      <c r="O10" s="32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>200</v>
      </c>
      <c r="P10" s="35" t="s">
        <v>660</v>
      </c>
      <c r="Q10" s="45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>4</v>
      </c>
      <c r="U10" s="49"/>
      <c r="W10" s="49"/>
    </row>
    <row r="11" spans="1:23">
      <c r="B11" s="78" t="str">
        <f>IFERROR(VLOOKUP($C11,'Entocentric lens DB'!$B$5:$T$309,MATCH('Entocentric lens DB'!$C$4,'Entocentric lens DB'!$B$4:$T$4,0),0),"")</f>
        <v>Edmund Optics</v>
      </c>
      <c r="C11" s="3" t="s">
        <v>190</v>
      </c>
      <c r="D11" s="35">
        <f>IFERROR(VLOOKUP($C11,'Entocentric lens DB'!$B$5:$T$309,MATCH('Entocentric lens DB'!$D$4,'Entocentric lens DB'!$B$4:$T$4,0),0),"")</f>
        <v>50</v>
      </c>
      <c r="E11" s="35" t="str">
        <f>IFERROR(VLOOKUP($C11,'Entocentric lens DB'!$B$5:$T$309,MATCH('Entocentric lens DB'!$E$4,'Entocentric lens DB'!$B$4:$T$4,0),0),"")</f>
        <v>C-mount</v>
      </c>
      <c r="F11" s="35" t="str">
        <f>IFERROR(VLOOKUP($C11,'Entocentric lens DB'!$B$5:$T$309,MATCH('Entocentric lens DB'!$F$4,'Entocentric lens DB'!$B$4:$T$4,0),0),"")</f>
        <v>2/3"</v>
      </c>
      <c r="G11" s="35" t="str">
        <f>IFERROR(VLOOKUP($C11,'Entocentric lens DB'!$B$5:$T$309,MATCH('Entocentric lens DB'!$G$4,'Entocentric lens DB'!$B$4:$T$4,0),0),"")</f>
        <v>M30.5x0.5</v>
      </c>
      <c r="H11" s="35" t="str">
        <f>IFERROR(VLOOKUP($C11,'Entocentric lens DB'!$B$5:$T$309,MATCH('Entocentric lens DB'!$P$4,'Entocentric lens DB'!$B$4:$T$4,0),0),"")</f>
        <v>200-500$</v>
      </c>
      <c r="I11" s="42" t="str">
        <f>IFERROR(VLOOKUP($C11,'Entocentric lens DB'!$B$5:$T$309,MATCH('Entocentric lens DB'!$Q$4,'Entocentric lens DB'!$B$4:$T$4,0),0),"")</f>
        <v>EL-16-40-TC-VIS-5D-M30.5</v>
      </c>
      <c r="J11" s="35" t="str">
        <f>IFERROR(VLOOKUP($I11,'Optotune lens DB'!$B$5:$I$23,MATCH('Optotune lens DB'!$I$4,'Optotune lens DB'!$B$4:$I$4,0),0),"")</f>
        <v>500-1000$</v>
      </c>
      <c r="K11" s="3" t="s">
        <v>616</v>
      </c>
      <c r="L11" s="35" t="str">
        <f>IFERROR(VLOOKUP($C11,'Entocentric lens DB'!$B$5:$T$309,MATCH('Entocentric lens DB'!$R$4,'Entocentric lens DB'!$B$4:$T$4,0),0),"")</f>
        <v>NA</v>
      </c>
      <c r="M11" s="41">
        <f>IF(ISBLANK(C11),"",Overview!$H$3)</f>
        <v>1000</v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>inf</v>
      </c>
      <c r="O11" s="32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>200</v>
      </c>
      <c r="P11" s="35" t="s">
        <v>660</v>
      </c>
      <c r="Q11" s="45" t="str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/>
      </c>
      <c r="U11" s="49"/>
      <c r="W11" s="49"/>
    </row>
    <row r="12" spans="1:23">
      <c r="B12" s="78" t="str">
        <f>IFERROR(VLOOKUP($C12,'Entocentric lens DB'!$B$5:$T$309,MATCH('Entocentric lens DB'!$C$4,'Entocentric lens DB'!$B$4:$T$4,0),0),"")</f>
        <v>Optart</v>
      </c>
      <c r="C12" s="3" t="s">
        <v>633</v>
      </c>
      <c r="D12" s="35">
        <f>IFERROR(VLOOKUP($C12,'Entocentric lens DB'!$B$5:$T$309,MATCH('Entocentric lens DB'!$D$4,'Entocentric lens DB'!$B$4:$T$4,0),0),"")</f>
        <v>50</v>
      </c>
      <c r="E12" s="35" t="str">
        <f>IFERROR(VLOOKUP($C12,'Entocentric lens DB'!$B$5:$T$309,MATCH('Entocentric lens DB'!$E$4,'Entocentric lens DB'!$B$4:$T$4,0),0),"")</f>
        <v>C-mount</v>
      </c>
      <c r="F12" s="35" t="str">
        <f>IFERROR(VLOOKUP($C12,'Entocentric lens DB'!$B$5:$T$309,MATCH('Entocentric lens DB'!$F$4,'Entocentric lens DB'!$B$4:$T$4,0),0),"")</f>
        <v>2/3"</v>
      </c>
      <c r="G12" s="35" t="str">
        <f>IFERROR(VLOOKUP($C12,'Entocentric lens DB'!$B$5:$T$309,MATCH('Entocentric lens DB'!$G$4,'Entocentric lens DB'!$B$4:$T$4,0),0),"")</f>
        <v>M25.5x0.5</v>
      </c>
      <c r="H12" s="35" t="str">
        <f>IFERROR(VLOOKUP($C12,'Entocentric lens DB'!$B$5:$T$309,MATCH('Entocentric lens DB'!$P$4,'Entocentric lens DB'!$B$4:$T$4,0),0),"")</f>
        <v>On Request</v>
      </c>
      <c r="I12" s="42" t="str">
        <f>IFERROR(VLOOKUP($C12,'Entocentric lens DB'!$B$5:$T$309,MATCH('Entocentric lens DB'!$Q$4,'Entocentric lens DB'!$B$4:$T$4,0),0),"")</f>
        <v>EL-16-40-TC-VIS-5D-M25.5</v>
      </c>
      <c r="J12" s="35" t="str">
        <f>IFERROR(VLOOKUP($I12,'Optotune lens DB'!$B$5:$I$23,MATCH('Optotune lens DB'!$I$4,'Optotune lens DB'!$B$4:$I$4,0),0),"")</f>
        <v>500-1000$</v>
      </c>
      <c r="K12" s="3" t="s">
        <v>578</v>
      </c>
      <c r="L12" s="35" t="str">
        <f>IFERROR(VLOOKUP($C12,'Entocentric lens DB'!$B$5:$T$309,MATCH('Entocentric lens DB'!$R$4,'Entocentric lens DB'!$B$4:$T$4,0),0),"")</f>
        <v>NA</v>
      </c>
      <c r="M12" s="41">
        <f>IF(ISBLANK(C12),"",Overview!$H$3)</f>
        <v>1000</v>
      </c>
      <c r="N12" s="32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>inf</v>
      </c>
      <c r="O12" s="32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>200</v>
      </c>
      <c r="P12" s="35" t="s">
        <v>660</v>
      </c>
      <c r="Q12" s="45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>3.5</v>
      </c>
      <c r="U12" s="49"/>
      <c r="W12" s="49"/>
    </row>
    <row r="13" spans="1:23">
      <c r="B13" s="78" t="str">
        <f>IFERROR(VLOOKUP($C13,'Entocentric lens DB'!$B$5:$T$309,MATCH('Entocentric lens DB'!$C$4,'Entocentric lens DB'!$B$4:$T$4,0),0),"")</f>
        <v>Optart</v>
      </c>
      <c r="C13" s="3" t="s">
        <v>634</v>
      </c>
      <c r="D13" s="35">
        <f>IFERROR(VLOOKUP($C13,'Entocentric lens DB'!$B$5:$T$309,MATCH('Entocentric lens DB'!$D$4,'Entocentric lens DB'!$B$4:$T$4,0),0),"")</f>
        <v>50</v>
      </c>
      <c r="E13" s="35" t="str">
        <f>IFERROR(VLOOKUP($C13,'Entocentric lens DB'!$B$5:$T$309,MATCH('Entocentric lens DB'!$E$4,'Entocentric lens DB'!$B$4:$T$4,0),0),"")</f>
        <v>C-mount</v>
      </c>
      <c r="F13" s="35" t="str">
        <f>IFERROR(VLOOKUP($C13,'Entocentric lens DB'!$B$5:$T$309,MATCH('Entocentric lens DB'!$F$4,'Entocentric lens DB'!$B$4:$T$4,0),0),"")</f>
        <v>2/3"</v>
      </c>
      <c r="G13" s="35" t="str">
        <f>IFERROR(VLOOKUP($C13,'Entocentric lens DB'!$B$5:$T$309,MATCH('Entocentric lens DB'!$G$4,'Entocentric lens DB'!$B$4:$T$4,0),0),"")</f>
        <v>M30.5XP0.5</v>
      </c>
      <c r="H13" s="35" t="str">
        <f>IFERROR(VLOOKUP($C13,'Entocentric lens DB'!$B$5:$T$309,MATCH('Entocentric lens DB'!$P$4,'Entocentric lens DB'!$B$4:$T$4,0),0),"")</f>
        <v>On Request</v>
      </c>
      <c r="I13" s="42" t="str">
        <f>IFERROR(VLOOKUP($C13,'Entocentric lens DB'!$B$5:$T$309,MATCH('Entocentric lens DB'!$Q$4,'Entocentric lens DB'!$B$4:$T$4,0),0),"")</f>
        <v>EL-16-40-TC-VIS-5D-M30.5</v>
      </c>
      <c r="J13" s="35" t="str">
        <f>IFERROR(VLOOKUP($I13,'Optotune lens DB'!$B$5:$I$23,MATCH('Optotune lens DB'!$I$4,'Optotune lens DB'!$B$4:$I$4,0),0),"")</f>
        <v>500-1000$</v>
      </c>
      <c r="K13" s="3" t="s">
        <v>578</v>
      </c>
      <c r="L13" s="35" t="str">
        <f>IFERROR(VLOOKUP($C13,'Entocentric lens DB'!$B$5:$T$309,MATCH('Entocentric lens DB'!$R$4,'Entocentric lens DB'!$B$4:$T$4,0),0),"")</f>
        <v>NA</v>
      </c>
      <c r="M13" s="41">
        <f>IF(ISBLANK(C13),"",Overview!$H$3)</f>
        <v>1000</v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>inf</v>
      </c>
      <c r="O13" s="32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>200</v>
      </c>
      <c r="P13" s="35" t="s">
        <v>660</v>
      </c>
      <c r="Q13" s="45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>5</v>
      </c>
      <c r="U13" s="49"/>
      <c r="W13" s="49"/>
    </row>
    <row r="14" spans="1:23">
      <c r="B14" s="78" t="str">
        <f>IFERROR(VLOOKUP($C14,'Entocentric lens DB'!$B$5:$T$309,MATCH('Entocentric lens DB'!$C$4,'Entocentric lens DB'!$B$4:$T$4,0),0),"")</f>
        <v>Optart</v>
      </c>
      <c r="C14" s="3" t="s">
        <v>635</v>
      </c>
      <c r="D14" s="35">
        <f>IFERROR(VLOOKUP($C14,'Entocentric lens DB'!$B$5:$T$309,MATCH('Entocentric lens DB'!$D$4,'Entocentric lens DB'!$B$4:$T$4,0),0),"")</f>
        <v>50</v>
      </c>
      <c r="E14" s="35" t="str">
        <f>IFERROR(VLOOKUP($C14,'Entocentric lens DB'!$B$5:$T$309,MATCH('Entocentric lens DB'!$E$4,'Entocentric lens DB'!$B$4:$T$4,0),0),"")</f>
        <v>C-mount</v>
      </c>
      <c r="F14" s="35" t="str">
        <f>IFERROR(VLOOKUP($C14,'Entocentric lens DB'!$B$5:$T$309,MATCH('Entocentric lens DB'!$F$4,'Entocentric lens DB'!$B$4:$T$4,0),0),"")</f>
        <v>4/3"</v>
      </c>
      <c r="G14" s="35" t="str">
        <f>IFERROR(VLOOKUP($C14,'Entocentric lens DB'!$B$5:$T$309,MATCH('Entocentric lens DB'!$G$4,'Entocentric lens DB'!$B$4:$T$4,0),0),"")</f>
        <v>M40.5xP0.5</v>
      </c>
      <c r="H14" s="35" t="str">
        <f>IFERROR(VLOOKUP($C14,'Entocentric lens DB'!$B$5:$T$309,MATCH('Entocentric lens DB'!$P$4,'Entocentric lens DB'!$B$4:$T$4,0),0),"")</f>
        <v>On Request</v>
      </c>
      <c r="I14" s="42" t="s">
        <v>71</v>
      </c>
      <c r="J14" s="35" t="str">
        <f>IFERROR(VLOOKUP($I14,'Optotune lens DB'!$B$5:$I$23,MATCH('Optotune lens DB'!$I$4,'Optotune lens DB'!$B$4:$I$4,0),0),"")</f>
        <v>500-1000$</v>
      </c>
      <c r="K14" s="3" t="s">
        <v>574</v>
      </c>
      <c r="L14" s="35" t="str">
        <f>IFERROR(VLOOKUP($C14,'Entocentric lens DB'!$B$5:$T$309,MATCH('Entocentric lens DB'!$R$4,'Entocentric lens DB'!$B$4:$T$4,0),0),"")</f>
        <v>NA</v>
      </c>
      <c r="M14" s="41"/>
      <c r="N14" s="32">
        <v>220</v>
      </c>
      <c r="O14" s="32">
        <v>180</v>
      </c>
      <c r="P14" s="35" t="s">
        <v>660</v>
      </c>
      <c r="Q14" s="45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>4</v>
      </c>
      <c r="U14" s="49"/>
      <c r="W14" s="49"/>
    </row>
    <row r="15" spans="1:23">
      <c r="B15" s="78" t="str">
        <f>IFERROR(VLOOKUP($C15,'Entocentric lens DB'!$B$5:$T$309,MATCH('Entocentric lens DB'!$C$4,'Entocentric lens DB'!$B$4:$T$4,0),0),"")</f>
        <v>Optart</v>
      </c>
      <c r="C15" s="3" t="s">
        <v>636</v>
      </c>
      <c r="D15" s="35">
        <f>IFERROR(VLOOKUP($C15,'Entocentric lens DB'!$B$5:$T$309,MATCH('Entocentric lens DB'!$D$4,'Entocentric lens DB'!$B$4:$T$4,0),0),"")</f>
        <v>50</v>
      </c>
      <c r="E15" s="35" t="str">
        <f>IFERROR(VLOOKUP($C15,'Entocentric lens DB'!$B$5:$T$309,MATCH('Entocentric lens DB'!$E$4,'Entocentric lens DB'!$B$4:$T$4,0),0),"")</f>
        <v>C-mount</v>
      </c>
      <c r="F15" s="35" t="str">
        <f>IFERROR(VLOOKUP($C15,'Entocentric lens DB'!$B$5:$T$309,MATCH('Entocentric lens DB'!$F$4,'Entocentric lens DB'!$B$4:$T$4,0),0),"")</f>
        <v>1"</v>
      </c>
      <c r="G15" s="35" t="str">
        <f>IFERROR(VLOOKUP($C15,'Entocentric lens DB'!$B$5:$T$309,MATCH('Entocentric lens DB'!$G$4,'Entocentric lens DB'!$B$4:$T$4,0),0),"")</f>
        <v>M46XP0.75</v>
      </c>
      <c r="H15" s="35" t="str">
        <f>IFERROR(VLOOKUP($C15,'Entocentric lens DB'!$B$5:$T$309,MATCH('Entocentric lens DB'!$P$4,'Entocentric lens DB'!$B$4:$T$4,0),0),"")</f>
        <v>On Request</v>
      </c>
      <c r="I15" s="42" t="s">
        <v>71</v>
      </c>
      <c r="J15" s="35" t="str">
        <f>IFERROR(VLOOKUP($I15,'Optotune lens DB'!$B$5:$I$23,MATCH('Optotune lens DB'!$I$4,'Optotune lens DB'!$B$4:$I$4,0),0),"")</f>
        <v>500-1000$</v>
      </c>
      <c r="K15" s="3" t="s">
        <v>574</v>
      </c>
      <c r="L15" s="35" t="str">
        <f>IFERROR(VLOOKUP($C15,'Entocentric lens DB'!$B$5:$T$309,MATCH('Entocentric lens DB'!$R$4,'Entocentric lens DB'!$B$4:$T$4,0),0),"")</f>
        <v>NA</v>
      </c>
      <c r="M15" s="41"/>
      <c r="N15" s="32">
        <v>220</v>
      </c>
      <c r="O15" s="32">
        <v>180</v>
      </c>
      <c r="P15" s="35" t="s">
        <v>660</v>
      </c>
      <c r="Q15" s="45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>5</v>
      </c>
      <c r="U15" s="49"/>
      <c r="W15" s="49"/>
    </row>
    <row r="16" spans="1:23">
      <c r="B16" s="78" t="str">
        <f>IFERROR(VLOOKUP($C16,'Entocentric lens DB'!$B$5:$T$309,MATCH('Entocentric lens DB'!$C$4,'Entocentric lens DB'!$B$4:$T$4,0),0),"")</f>
        <v>Schneider</v>
      </c>
      <c r="C16" s="3" t="s">
        <v>121</v>
      </c>
      <c r="D16" s="35">
        <f>IFERROR(VLOOKUP($C16,'Entocentric lens DB'!$B$5:$T$309,MATCH('Entocentric lens DB'!$D$4,'Entocentric lens DB'!$B$4:$T$4,0),0),"")</f>
        <v>60</v>
      </c>
      <c r="E16" s="35" t="str">
        <f>IFERROR(VLOOKUP($C16,'Entocentric lens DB'!$B$5:$T$309,MATCH('Entocentric lens DB'!$E$4,'Entocentric lens DB'!$B$4:$T$4,0),0),"")</f>
        <v>M42-mount</v>
      </c>
      <c r="F16" s="35" t="str">
        <f>IFERROR(VLOOKUP($C16,'Entocentric lens DB'!$B$5:$T$309,MATCH('Entocentric lens DB'!$F$4,'Entocentric lens DB'!$B$4:$T$4,0),0),"")</f>
        <v>30mm</v>
      </c>
      <c r="G16" s="35">
        <f>IFERROR(VLOOKUP($C16,'Entocentric lens DB'!$B$5:$T$309,MATCH('Entocentric lens DB'!$G$4,'Entocentric lens DB'!$B$4:$T$4,0),0),"")</f>
        <v>0</v>
      </c>
      <c r="H16" s="35" t="str">
        <f>IFERROR(VLOOKUP($C16,'Entocentric lens DB'!$B$5:$T$309,MATCH('Entocentric lens DB'!$P$4,'Entocentric lens DB'!$B$4:$T$4,0),0),"")</f>
        <v>500-1000$</v>
      </c>
      <c r="I16" s="42" t="str">
        <f>IFERROR(VLOOKUP($C16,'Entocentric lens DB'!$B$5:$T$309,MATCH('Entocentric lens DB'!$Q$4,'Entocentric lens DB'!$B$4:$T$4,0),0),"")</f>
        <v>EL-16-40-TC-VIS-5D-M42</v>
      </c>
      <c r="J16" s="35" t="str">
        <f>IFERROR(VLOOKUP($I16,'Optotune lens DB'!$B$5:$I$23,MATCH('Optotune lens DB'!$I$4,'Optotune lens DB'!$B$4:$I$4,0),0),"")</f>
        <v>500-1000$</v>
      </c>
      <c r="K16" s="3" t="s">
        <v>599</v>
      </c>
      <c r="L16" s="35" t="s">
        <v>261</v>
      </c>
      <c r="M16" s="41"/>
      <c r="N16" s="32">
        <v>220</v>
      </c>
      <c r="O16" s="32">
        <v>180</v>
      </c>
      <c r="P16" s="35" t="s">
        <v>660</v>
      </c>
      <c r="Q16" s="45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>5</v>
      </c>
      <c r="U16" s="49"/>
      <c r="W16" s="49"/>
    </row>
    <row r="17" spans="2:24">
      <c r="B17" s="78" t="str">
        <f>IFERROR(VLOOKUP($C17,'Entocentric lens DB'!$B$5:$T$309,MATCH('Entocentric lens DB'!$C$4,'Entocentric lens DB'!$B$4:$T$4,0),0),"")</f>
        <v>Schneider</v>
      </c>
      <c r="C17" s="3" t="s">
        <v>134</v>
      </c>
      <c r="D17" s="35">
        <f>IFERROR(VLOOKUP($C17,'Entocentric lens DB'!$B$5:$T$309,MATCH('Entocentric lens DB'!$D$4,'Entocentric lens DB'!$B$4:$T$4,0),0),"")</f>
        <v>50</v>
      </c>
      <c r="E17" s="35" t="str">
        <f>IFERROR(VLOOKUP($C17,'Entocentric lens DB'!$B$5:$T$309,MATCH('Entocentric lens DB'!$E$4,'Entocentric lens DB'!$B$4:$T$4,0),0),"")</f>
        <v>C-mount</v>
      </c>
      <c r="F17" s="35" t="str">
        <f>IFERROR(VLOOKUP($C17,'Entocentric lens DB'!$B$5:$T$309,MATCH('Entocentric lens DB'!$F$4,'Entocentric lens DB'!$B$4:$T$4,0),0),"")</f>
        <v>1.1"</v>
      </c>
      <c r="G17" s="35" t="str">
        <f>IFERROR(VLOOKUP($C17,'Entocentric lens DB'!$B$5:$T$309,MATCH('Entocentric lens DB'!$G$4,'Entocentric lens DB'!$B$4:$T$4,0),0),"")</f>
        <v>M30.5x0.5</v>
      </c>
      <c r="H17" s="35" t="str">
        <f>IFERROR(VLOOKUP($C17,'Entocentric lens DB'!$B$5:$T$309,MATCH('Entocentric lens DB'!$P$4,'Entocentric lens DB'!$B$4:$T$4,0),0),"")</f>
        <v>500-1000$</v>
      </c>
      <c r="I17" s="42" t="s">
        <v>71</v>
      </c>
      <c r="J17" s="35" t="str">
        <f>IFERROR(VLOOKUP($I17,'Optotune lens DB'!$B$5:$I$23,MATCH('Optotune lens DB'!$I$4,'Optotune lens DB'!$B$4:$I$4,0),0),"")</f>
        <v>500-1000$</v>
      </c>
      <c r="K17" s="3" t="s">
        <v>599</v>
      </c>
      <c r="L17" s="35" t="str">
        <f>IFERROR(VLOOKUP($C17,'Entocentric lens DB'!$B$5:$T$309,MATCH('Entocentric lens DB'!$R$4,'Entocentric lens DB'!$B$4:$T$4,0),0),"")</f>
        <v>NA</v>
      </c>
      <c r="M17" s="41"/>
      <c r="N17" s="32">
        <v>220</v>
      </c>
      <c r="O17" s="32">
        <v>180</v>
      </c>
      <c r="P17" s="35" t="s">
        <v>660</v>
      </c>
      <c r="Q17" s="45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>3</v>
      </c>
      <c r="U17" s="49"/>
      <c r="W17" s="49"/>
    </row>
    <row r="18" spans="2:24">
      <c r="B18" s="78" t="str">
        <f>IFERROR(VLOOKUP($C18,'Entocentric lens DB'!$B$5:$T$309,MATCH('Entocentric lens DB'!$C$4,'Entocentric lens DB'!$B$4:$T$4,0),0),"")</f>
        <v>Schneider</v>
      </c>
      <c r="C18" s="3" t="s">
        <v>134</v>
      </c>
      <c r="D18" s="35">
        <f>IFERROR(VLOOKUP($C18,'Entocentric lens DB'!$B$5:$T$309,MATCH('Entocentric lens DB'!$D$4,'Entocentric lens DB'!$B$4:$T$4,0),0),"")</f>
        <v>50</v>
      </c>
      <c r="E18" s="35" t="str">
        <f>IFERROR(VLOOKUP($C18,'Entocentric lens DB'!$B$5:$T$309,MATCH('Entocentric lens DB'!$E$4,'Entocentric lens DB'!$B$4:$T$4,0),0),"")</f>
        <v>C-mount</v>
      </c>
      <c r="F18" s="35" t="str">
        <f>IFERROR(VLOOKUP($C18,'Entocentric lens DB'!$B$5:$T$309,MATCH('Entocentric lens DB'!$F$4,'Entocentric lens DB'!$B$4:$T$4,0),0),"")</f>
        <v>1.1"</v>
      </c>
      <c r="G18" s="35" t="str">
        <f>IFERROR(VLOOKUP($C18,'Entocentric lens DB'!$B$5:$T$309,MATCH('Entocentric lens DB'!$G$4,'Entocentric lens DB'!$B$4:$T$4,0),0),"")</f>
        <v>M30.5x0.5</v>
      </c>
      <c r="H18" s="35" t="str">
        <f>IFERROR(VLOOKUP($C18,'Entocentric lens DB'!$B$5:$T$309,MATCH('Entocentric lens DB'!$P$4,'Entocentric lens DB'!$B$4:$T$4,0),0),"")</f>
        <v>500-1000$</v>
      </c>
      <c r="I18" s="42" t="s">
        <v>71</v>
      </c>
      <c r="J18" s="35" t="str">
        <f>IFERROR(VLOOKUP($I18,'Optotune lens DB'!$B$5:$I$23,MATCH('Optotune lens DB'!$I$4,'Optotune lens DB'!$B$4:$I$4,0),0),"")</f>
        <v>500-1000$</v>
      </c>
      <c r="K18" s="3" t="s">
        <v>599</v>
      </c>
      <c r="L18" s="35" t="str">
        <f>IFERROR(VLOOKUP($C18,'Entocentric lens DB'!$B$5:$T$309,MATCH('Entocentric lens DB'!$R$4,'Entocentric lens DB'!$B$4:$T$4,0),0),"")</f>
        <v>NA</v>
      </c>
      <c r="M18" s="41"/>
      <c r="N18" s="32">
        <v>186</v>
      </c>
      <c r="O18" s="32">
        <v>138</v>
      </c>
      <c r="P18" s="35" t="s">
        <v>660</v>
      </c>
      <c r="Q18" s="45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>3</v>
      </c>
      <c r="R18" s="3" t="s">
        <v>255</v>
      </c>
      <c r="S18" s="3" t="s">
        <v>262</v>
      </c>
      <c r="U18" s="49"/>
      <c r="W18" s="49"/>
    </row>
    <row r="19" spans="2:24">
      <c r="B19" s="78" t="str">
        <f>IFERROR(VLOOKUP($C19,'Entocentric lens DB'!$B$5:$T$309,MATCH('Entocentric lens DB'!$C$4,'Entocentric lens DB'!$B$4:$T$4,0),0),"")</f>
        <v>Kowa</v>
      </c>
      <c r="C19" s="3" t="s">
        <v>632</v>
      </c>
      <c r="D19" s="35">
        <f>IFERROR(VLOOKUP($C19,'Entocentric lens DB'!$B$5:$T$309,MATCH('Entocentric lens DB'!$D$4,'Entocentric lens DB'!$B$4:$T$4,0),0),"")</f>
        <v>50</v>
      </c>
      <c r="E19" s="35" t="str">
        <f>IFERROR(VLOOKUP($C19,'Entocentric lens DB'!$B$5:$T$309,MATCH('Entocentric lens DB'!$E$4,'Entocentric lens DB'!$B$4:$T$4,0),0),"")</f>
        <v>C-mount</v>
      </c>
      <c r="F19" s="35" t="str">
        <f>IFERROR(VLOOKUP($C19,'Entocentric lens DB'!$B$5:$T$309,MATCH('Entocentric lens DB'!$F$4,'Entocentric lens DB'!$B$4:$T$4,0),0),"")</f>
        <v>2/3"</v>
      </c>
      <c r="G19" s="35" t="str">
        <f>IFERROR(VLOOKUP($C19,'Entocentric lens DB'!$B$5:$T$309,MATCH('Entocentric lens DB'!$G$4,'Entocentric lens DB'!$B$4:$T$4,0),0),"")</f>
        <v>M27x0.5</v>
      </c>
      <c r="H19" s="35" t="str">
        <f>IFERROR(VLOOKUP($C19,'Entocentric lens DB'!$B$5:$T$309,MATCH('Entocentric lens DB'!$P$4,'Entocentric lens DB'!$B$4:$T$4,0),0),"")</f>
        <v>100-200$</v>
      </c>
      <c r="I19" s="42" t="s">
        <v>71</v>
      </c>
      <c r="J19" s="35" t="str">
        <f>IFERROR(VLOOKUP($I19,'Optotune lens DB'!$B$5:$I$23,MATCH('Optotune lens DB'!$I$4,'Optotune lens DB'!$B$4:$I$4,0),0),"")</f>
        <v>500-1000$</v>
      </c>
      <c r="K19" s="3" t="s">
        <v>574</v>
      </c>
      <c r="L19" s="35" t="str">
        <f>IFERROR(VLOOKUP($C19,'Entocentric lens DB'!$B$5:$T$309,MATCH('Entocentric lens DB'!$R$4,'Entocentric lens DB'!$B$4:$T$4,0),0),"")</f>
        <v>NA</v>
      </c>
      <c r="M19" s="41"/>
      <c r="N19" s="32">
        <v>220</v>
      </c>
      <c r="O19" s="32">
        <v>180</v>
      </c>
      <c r="P19" s="35" t="s">
        <v>660</v>
      </c>
      <c r="Q19" s="45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>5</v>
      </c>
      <c r="U19" s="49"/>
      <c r="W19" s="49"/>
    </row>
    <row r="20" spans="2:24">
      <c r="B20" s="78" t="str">
        <f>IFERROR(VLOOKUP($C20,'Entocentric lens DB'!$B$5:$T$309,MATCH('Entocentric lens DB'!$C$4,'Entocentric lens DB'!$B$4:$T$4,0),0),"")</f>
        <v>Kowa</v>
      </c>
      <c r="C20" s="3" t="s">
        <v>166</v>
      </c>
      <c r="D20" s="35">
        <f>IFERROR(VLOOKUP($C20,'Entocentric lens DB'!$B$5:$T$309,MATCH('Entocentric lens DB'!$D$4,'Entocentric lens DB'!$B$4:$T$4,0),0),"")</f>
        <v>50</v>
      </c>
      <c r="E20" s="35" t="str">
        <f>IFERROR(VLOOKUP($C20,'Entocentric lens DB'!$B$5:$T$309,MATCH('Entocentric lens DB'!$E$4,'Entocentric lens DB'!$B$4:$T$4,0),0),"")</f>
        <v>C-mount</v>
      </c>
      <c r="F20" s="35" t="str">
        <f>IFERROR(VLOOKUP($C20,'Entocentric lens DB'!$B$5:$T$309,MATCH('Entocentric lens DB'!$F$4,'Entocentric lens DB'!$B$4:$T$4,0),0),"")</f>
        <v>2/3"</v>
      </c>
      <c r="G20" s="35" t="str">
        <f>IFERROR(VLOOKUP($C20,'Entocentric lens DB'!$B$5:$T$309,MATCH('Entocentric lens DB'!$G$4,'Entocentric lens DB'!$B$4:$T$4,0),0),"")</f>
        <v>M30.5x0.5</v>
      </c>
      <c r="H20" s="35" t="str">
        <f>IFERROR(VLOOKUP($C20,'Entocentric lens DB'!$B$5:$T$309,MATCH('Entocentric lens DB'!$P$4,'Entocentric lens DB'!$B$4:$T$4,0),0),"")</f>
        <v>500-1000$</v>
      </c>
      <c r="I20" s="42" t="s">
        <v>71</v>
      </c>
      <c r="J20" s="35" t="str">
        <f>IFERROR(VLOOKUP($I20,'Optotune lens DB'!$B$5:$I$23,MATCH('Optotune lens DB'!$I$4,'Optotune lens DB'!$B$4:$I$4,0),0),"")</f>
        <v>500-1000$</v>
      </c>
      <c r="K20" s="3" t="s">
        <v>599</v>
      </c>
      <c r="L20" s="35" t="str">
        <f>IFERROR(VLOOKUP($C20,'Entocentric lens DB'!$B$5:$T$309,MATCH('Entocentric lens DB'!$R$4,'Entocentric lens DB'!$B$4:$T$4,0),0),"")</f>
        <v>NA</v>
      </c>
      <c r="M20" s="41"/>
      <c r="N20" s="32">
        <v>220</v>
      </c>
      <c r="O20" s="32">
        <v>180</v>
      </c>
      <c r="P20" s="35" t="s">
        <v>660</v>
      </c>
      <c r="Q20" s="45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>2</v>
      </c>
      <c r="U20" s="49"/>
      <c r="W20" s="49"/>
    </row>
    <row r="21" spans="2:24">
      <c r="B21" s="78" t="str">
        <f>IFERROR(VLOOKUP($C21,'Entocentric lens DB'!$B$5:$T$309,MATCH('Entocentric lens DB'!$C$4,'Entocentric lens DB'!$B$4:$T$4,0),0),"")</f>
        <v>Computar</v>
      </c>
      <c r="C21" s="3" t="s">
        <v>158</v>
      </c>
      <c r="D21" s="35">
        <f>IFERROR(VLOOKUP($C21,'Entocentric lens DB'!$B$5:$T$309,MATCH('Entocentric lens DB'!$D$4,'Entocentric lens DB'!$B$4:$T$4,0),0),"")</f>
        <v>50</v>
      </c>
      <c r="E21" s="35" t="str">
        <f>IFERROR(VLOOKUP($C21,'Entocentric lens DB'!$B$5:$T$309,MATCH('Entocentric lens DB'!$E$4,'Entocentric lens DB'!$B$4:$T$4,0),0),"")</f>
        <v>C-mount</v>
      </c>
      <c r="F21" s="35" t="str">
        <f>IFERROR(VLOOKUP($C21,'Entocentric lens DB'!$B$5:$T$309,MATCH('Entocentric lens DB'!$F$4,'Entocentric lens DB'!$B$4:$T$4,0),0),"")</f>
        <v>2/3"</v>
      </c>
      <c r="G21" s="35" t="str">
        <f>IFERROR(VLOOKUP($C21,'Entocentric lens DB'!$B$5:$T$309,MATCH('Entocentric lens DB'!$G$4,'Entocentric lens DB'!$B$4:$T$4,0),0),"")</f>
        <v>M27x0.5</v>
      </c>
      <c r="H21" s="35" t="str">
        <f>IFERROR(VLOOKUP($C21,'Entocentric lens DB'!$B$5:$T$309,MATCH('Entocentric lens DB'!$P$4,'Entocentric lens DB'!$B$4:$T$4,0),0),"")</f>
        <v>200-500$</v>
      </c>
      <c r="I21" s="42" t="s">
        <v>71</v>
      </c>
      <c r="J21" s="35" t="str">
        <f>IFERROR(VLOOKUP($I21,'Optotune lens DB'!$B$5:$I$23,MATCH('Optotune lens DB'!$I$4,'Optotune lens DB'!$B$4:$I$4,0),0),"")</f>
        <v>500-1000$</v>
      </c>
      <c r="K21" s="3" t="s">
        <v>599</v>
      </c>
      <c r="L21" s="35" t="str">
        <f>IFERROR(VLOOKUP($C21,'Entocentric lens DB'!$B$5:$T$309,MATCH('Entocentric lens DB'!$R$4,'Entocentric lens DB'!$B$4:$T$4,0),0),"")</f>
        <v>NA</v>
      </c>
      <c r="M21" s="41"/>
      <c r="N21" s="32">
        <v>220</v>
      </c>
      <c r="O21" s="32">
        <v>180</v>
      </c>
      <c r="P21" s="35" t="s">
        <v>660</v>
      </c>
      <c r="Q21" s="45">
        <f>IFERROR(IF(VLOOKUP($C21,'Entocentric lens DB'!$B$5:$T$309,MATCH('Entocentric lens DB'!$M$4,'Entocentric lens DB'!$B$4:$T$4,0),0)=0,"",VLOOKUP($C21,'Entocentric lens DB'!$B$5:$T$309,MATCH('Entocentric lens DB'!$M$4,'Entocentric lens DB'!$B$4:$T$4,0),0)),"")</f>
        <v>2.5</v>
      </c>
      <c r="U21" s="49"/>
      <c r="W21" s="49"/>
    </row>
    <row r="22" spans="2:24">
      <c r="B22" s="78" t="str">
        <f>IFERROR(VLOOKUP($C22,'Entocentric lens DB'!$B$5:$T$309,MATCH('Entocentric lens DB'!$C$4,'Entocentric lens DB'!$B$4:$T$4,0),0),"")</f>
        <v>Tamron</v>
      </c>
      <c r="C22" s="3" t="s">
        <v>171</v>
      </c>
      <c r="D22" s="35">
        <f>IFERROR(VLOOKUP($C22,'Entocentric lens DB'!$B$5:$T$309,MATCH('Entocentric lens DB'!$D$4,'Entocentric lens DB'!$B$4:$T$4,0),0),"")</f>
        <v>50</v>
      </c>
      <c r="E22" s="35" t="str">
        <f>IFERROR(VLOOKUP($C22,'Entocentric lens DB'!$B$5:$T$309,MATCH('Entocentric lens DB'!$E$4,'Entocentric lens DB'!$B$4:$T$4,0),0),"")</f>
        <v>C-mount</v>
      </c>
      <c r="F22" s="35" t="str">
        <f>IFERROR(VLOOKUP($C22,'Entocentric lens DB'!$B$5:$T$309,MATCH('Entocentric lens DB'!$F$4,'Entocentric lens DB'!$B$4:$T$4,0),0),"")</f>
        <v>1/1.2"</v>
      </c>
      <c r="G22" s="35" t="str">
        <f>IFERROR(VLOOKUP($C22,'Entocentric lens DB'!$B$5:$T$309,MATCH('Entocentric lens DB'!$G$4,'Entocentric lens DB'!$B$4:$T$4,0),0),"")</f>
        <v>M27x0.5</v>
      </c>
      <c r="H22" s="35" t="str">
        <f>IFERROR(VLOOKUP($C22,'Entocentric lens DB'!$B$5:$T$309,MATCH('Entocentric lens DB'!$P$4,'Entocentric lens DB'!$B$4:$T$4,0),0),"")</f>
        <v>200-500$</v>
      </c>
      <c r="I22" s="42" t="s">
        <v>71</v>
      </c>
      <c r="J22" s="35" t="str">
        <f>IFERROR(VLOOKUP($I22,'Optotune lens DB'!$B$5:$I$23,MATCH('Optotune lens DB'!$I$4,'Optotune lens DB'!$B$4:$I$4,0),0),"")</f>
        <v>500-1000$</v>
      </c>
      <c r="K22" s="3" t="s">
        <v>599</v>
      </c>
      <c r="L22" s="35" t="str">
        <f>IFERROR(VLOOKUP($C22,'Entocentric lens DB'!$B$5:$T$309,MATCH('Entocentric lens DB'!$R$4,'Entocentric lens DB'!$B$4:$T$4,0),0),"")</f>
        <v>NA</v>
      </c>
      <c r="M22" s="41"/>
      <c r="N22" s="32">
        <v>220</v>
      </c>
      <c r="O22" s="32">
        <v>180</v>
      </c>
      <c r="P22" s="35" t="s">
        <v>660</v>
      </c>
      <c r="Q22" s="45">
        <f>IFERROR(IF(VLOOKUP($C22,'Entocentric lens DB'!$B$5:$T$309,MATCH('Entocentric lens DB'!$M$4,'Entocentric lens DB'!$B$4:$T$4,0),0)=0,"",VLOOKUP($C22,'Entocentric lens DB'!$B$5:$T$309,MATCH('Entocentric lens DB'!$M$4,'Entocentric lens DB'!$B$4:$T$4,0),0)),"")</f>
        <v>3.5</v>
      </c>
      <c r="U22" s="28"/>
      <c r="W22" s="28"/>
      <c r="X22" s="28"/>
    </row>
    <row r="23" spans="2:24">
      <c r="B23" s="78" t="str">
        <f>IFERROR(VLOOKUP($C23,'Entocentric lens DB'!$B$5:$T$309,MATCH('Entocentric lens DB'!$C$4,'Entocentric lens DB'!$B$4:$T$4,0),0),"")</f>
        <v>Tamron</v>
      </c>
      <c r="C23" s="3" t="s">
        <v>171</v>
      </c>
      <c r="D23" s="35">
        <f>IFERROR(VLOOKUP($C23,'Entocentric lens DB'!$B$5:$T$309,MATCH('Entocentric lens DB'!$D$4,'Entocentric lens DB'!$B$4:$T$4,0),0),"")</f>
        <v>50</v>
      </c>
      <c r="E23" s="35" t="str">
        <f>IFERROR(VLOOKUP($C23,'Entocentric lens DB'!$B$5:$T$309,MATCH('Entocentric lens DB'!$E$4,'Entocentric lens DB'!$B$4:$T$4,0),0),"")</f>
        <v>C-mount</v>
      </c>
      <c r="F23" s="35" t="str">
        <f>IFERROR(VLOOKUP($C23,'Entocentric lens DB'!$B$5:$T$309,MATCH('Entocentric lens DB'!$F$4,'Entocentric lens DB'!$B$4:$T$4,0),0),"")</f>
        <v>1/1.2"</v>
      </c>
      <c r="G23" s="35" t="str">
        <f>IFERROR(VLOOKUP($C23,'Entocentric lens DB'!$B$5:$T$309,MATCH('Entocentric lens DB'!$G$4,'Entocentric lens DB'!$B$4:$T$4,0),0),"")</f>
        <v>M27x0.5</v>
      </c>
      <c r="H23" s="35" t="str">
        <f>IFERROR(VLOOKUP($C23,'Entocentric lens DB'!$B$5:$T$309,MATCH('Entocentric lens DB'!$P$4,'Entocentric lens DB'!$B$4:$T$4,0),0),"")</f>
        <v>200-500$</v>
      </c>
      <c r="I23" s="42" t="s">
        <v>71</v>
      </c>
      <c r="J23" s="35" t="str">
        <f>IFERROR(VLOOKUP($I23,'Optotune lens DB'!$B$5:$I$23,MATCH('Optotune lens DB'!$I$4,'Optotune lens DB'!$B$4:$I$4,0),0),"")</f>
        <v>500-1000$</v>
      </c>
      <c r="K23" s="3" t="s">
        <v>574</v>
      </c>
      <c r="L23" s="35" t="str">
        <f>IFERROR(VLOOKUP($C23,'Entocentric lens DB'!$B$5:$T$309,MATCH('Entocentric lens DB'!$R$4,'Entocentric lens DB'!$B$4:$T$4,0),0),"")</f>
        <v>NA</v>
      </c>
      <c r="M23" s="41"/>
      <c r="N23" s="32">
        <v>220</v>
      </c>
      <c r="O23" s="32">
        <v>180</v>
      </c>
      <c r="P23" s="35" t="s">
        <v>660</v>
      </c>
      <c r="Q23" s="45">
        <f>IFERROR(IF(VLOOKUP($C23,'Entocentric lens DB'!$B$5:$T$309,MATCH('Entocentric lens DB'!$M$4,'Entocentric lens DB'!$B$4:$T$4,0),0)=0,"",VLOOKUP($C23,'Entocentric lens DB'!$B$5:$T$309,MATCH('Entocentric lens DB'!$M$4,'Entocentric lens DB'!$B$4:$T$4,0),0)),"")</f>
        <v>3.5</v>
      </c>
      <c r="U23" s="49"/>
      <c r="W23" s="49"/>
    </row>
    <row r="24" spans="2:24">
      <c r="B24" s="78" t="str">
        <f>IFERROR(VLOOKUP($C24,'Entocentric lens DB'!$B$5:$T$309,MATCH('Entocentric lens DB'!$C$4,'Entocentric lens DB'!$B$4:$T$4,0),0),"")</f>
        <v>Kowa</v>
      </c>
      <c r="C24" s="3" t="s">
        <v>184</v>
      </c>
      <c r="D24" s="35">
        <f>IFERROR(VLOOKUP($C24,'Entocentric lens DB'!$B$5:$T$309,MATCH('Entocentric lens DB'!$D$4,'Entocentric lens DB'!$B$4:$T$4,0),0),"")</f>
        <v>50</v>
      </c>
      <c r="E24" s="35" t="str">
        <f>IFERROR(VLOOKUP($C24,'Entocentric lens DB'!$B$5:$T$309,MATCH('Entocentric lens DB'!$E$4,'Entocentric lens DB'!$B$4:$T$4,0),0),"")</f>
        <v>C-mount</v>
      </c>
      <c r="F24" s="35" t="str">
        <f>IFERROR(VLOOKUP($C24,'Entocentric lens DB'!$B$5:$T$309,MATCH('Entocentric lens DB'!$F$4,'Entocentric lens DB'!$B$4:$T$4,0),0),"")</f>
        <v>2/3"</v>
      </c>
      <c r="G24" s="35" t="str">
        <f>IFERROR(VLOOKUP($C24,'Entocentric lens DB'!$B$5:$T$309,MATCH('Entocentric lens DB'!$G$4,'Entocentric lens DB'!$B$4:$T$4,0),0),"")</f>
        <v>M27x0.5</v>
      </c>
      <c r="H24" s="35" t="str">
        <f>IFERROR(VLOOKUP($C24,'Entocentric lens DB'!$B$5:$T$309,MATCH('Entocentric lens DB'!$P$4,'Entocentric lens DB'!$B$4:$T$4,0),0),"")</f>
        <v>200-500$</v>
      </c>
      <c r="I24" s="42" t="s">
        <v>71</v>
      </c>
      <c r="J24" s="35" t="str">
        <f>IFERROR(VLOOKUP($I24,'Optotune lens DB'!$B$5:$I$23,MATCH('Optotune lens DB'!$I$4,'Optotune lens DB'!$B$4:$I$4,0),0),"")</f>
        <v>500-1000$</v>
      </c>
      <c r="K24" s="3" t="s">
        <v>599</v>
      </c>
      <c r="L24" s="35" t="str">
        <f>IFERROR(VLOOKUP($C24,'Entocentric lens DB'!$B$5:$T$309,MATCH('Entocentric lens DB'!$R$4,'Entocentric lens DB'!$B$4:$T$4,0),0),"")</f>
        <v>NA</v>
      </c>
      <c r="M24" s="41"/>
      <c r="N24" s="32">
        <v>220</v>
      </c>
      <c r="O24" s="32">
        <v>180</v>
      </c>
      <c r="P24" s="35" t="s">
        <v>660</v>
      </c>
      <c r="Q24" s="45">
        <f>IFERROR(IF(VLOOKUP($C24,'Entocentric lens DB'!$B$5:$T$309,MATCH('Entocentric lens DB'!$M$4,'Entocentric lens DB'!$B$4:$T$4,0),0)=0,"",VLOOKUP($C24,'Entocentric lens DB'!$B$5:$T$309,MATCH('Entocentric lens DB'!$M$4,'Entocentric lens DB'!$B$4:$T$4,0),0)),"")</f>
        <v>4</v>
      </c>
      <c r="U24" s="49"/>
      <c r="W24" s="49"/>
      <c r="X24" s="49"/>
    </row>
    <row r="25" spans="2:24">
      <c r="B25" s="78" t="str">
        <f>IFERROR(VLOOKUP($C25,'Entocentric lens DB'!$B$5:$T$309,MATCH('Entocentric lens DB'!$C$4,'Entocentric lens DB'!$B$4:$T$4,0),0),"")</f>
        <v>Edmund Optics</v>
      </c>
      <c r="C25" s="3" t="s">
        <v>190</v>
      </c>
      <c r="D25" s="35">
        <f>IFERROR(VLOOKUP($C25,'Entocentric lens DB'!$B$5:$T$309,MATCH('Entocentric lens DB'!$D$4,'Entocentric lens DB'!$B$4:$T$4,0),0),"")</f>
        <v>50</v>
      </c>
      <c r="E25" s="35" t="str">
        <f>IFERROR(VLOOKUP($C25,'Entocentric lens DB'!$B$5:$T$309,MATCH('Entocentric lens DB'!$E$4,'Entocentric lens DB'!$B$4:$T$4,0),0),"")</f>
        <v>C-mount</v>
      </c>
      <c r="F25" s="35" t="str">
        <f>IFERROR(VLOOKUP($C25,'Entocentric lens DB'!$B$5:$T$309,MATCH('Entocentric lens DB'!$F$4,'Entocentric lens DB'!$B$4:$T$4,0),0),"")</f>
        <v>2/3"</v>
      </c>
      <c r="G25" s="35" t="str">
        <f>IFERROR(VLOOKUP($C25,'Entocentric lens DB'!$B$5:$T$309,MATCH('Entocentric lens DB'!$G$4,'Entocentric lens DB'!$B$4:$T$4,0),0),"")</f>
        <v>M30.5x0.5</v>
      </c>
      <c r="H25" s="35" t="str">
        <f>IFERROR(VLOOKUP($C25,'Entocentric lens DB'!$B$5:$T$309,MATCH('Entocentric lens DB'!$P$4,'Entocentric lens DB'!$B$4:$T$4,0),0),"")</f>
        <v>200-500$</v>
      </c>
      <c r="I25" s="42" t="s">
        <v>71</v>
      </c>
      <c r="J25" s="35" t="str">
        <f>IFERROR(VLOOKUP($I25,'Optotune lens DB'!$B$5:$I$23,MATCH('Optotune lens DB'!$I$4,'Optotune lens DB'!$B$4:$I$4,0),0),"")</f>
        <v>500-1000$</v>
      </c>
      <c r="K25" s="3" t="s">
        <v>574</v>
      </c>
      <c r="L25" s="35" t="str">
        <f>IFERROR(VLOOKUP($C25,'Entocentric lens DB'!$B$5:$T$309,MATCH('Entocentric lens DB'!$R$4,'Entocentric lens DB'!$B$4:$T$4,0),0),"")</f>
        <v>NA</v>
      </c>
      <c r="M25" s="41"/>
      <c r="N25" s="32">
        <v>220</v>
      </c>
      <c r="O25" s="32">
        <v>180</v>
      </c>
      <c r="P25" s="35" t="s">
        <v>660</v>
      </c>
      <c r="Q25" s="45" t="str">
        <f>IFERROR(IF(VLOOKUP($C25,'Entocentric lens DB'!$B$5:$T$309,MATCH('Entocentric lens DB'!$M$4,'Entocentric lens DB'!$B$4:$T$4,0),0)=0,"",VLOOKUP($C25,'Entocentric lens DB'!$B$5:$T$309,MATCH('Entocentric lens DB'!$M$4,'Entocentric lens DB'!$B$4:$T$4,0),0)),"")</f>
        <v/>
      </c>
      <c r="U25" s="49"/>
      <c r="W25" s="49"/>
    </row>
    <row r="26" spans="2:24">
      <c r="B26" s="78" t="str">
        <f>IFERROR(VLOOKUP($C26,'Entocentric lens DB'!$B$5:$T$309,MATCH('Entocentric lens DB'!$C$4,'Entocentric lens DB'!$B$4:$T$4,0),0),"")</f>
        <v>Optart</v>
      </c>
      <c r="C26" s="3" t="s">
        <v>633</v>
      </c>
      <c r="D26" s="35">
        <f>IFERROR(VLOOKUP($C26,'Entocentric lens DB'!$B$5:$T$309,MATCH('Entocentric lens DB'!$D$4,'Entocentric lens DB'!$B$4:$T$4,0),0),"")</f>
        <v>50</v>
      </c>
      <c r="E26" s="35" t="str">
        <f>IFERROR(VLOOKUP($C26,'Entocentric lens DB'!$B$5:$T$309,MATCH('Entocentric lens DB'!$E$4,'Entocentric lens DB'!$B$4:$T$4,0),0),"")</f>
        <v>C-mount</v>
      </c>
      <c r="F26" s="35" t="str">
        <f>IFERROR(VLOOKUP($C26,'Entocentric lens DB'!$B$5:$T$309,MATCH('Entocentric lens DB'!$F$4,'Entocentric lens DB'!$B$4:$T$4,0),0),"")</f>
        <v>2/3"</v>
      </c>
      <c r="G26" s="35" t="str">
        <f>IFERROR(VLOOKUP($C26,'Entocentric lens DB'!$B$5:$T$309,MATCH('Entocentric lens DB'!$G$4,'Entocentric lens DB'!$B$4:$T$4,0),0),"")</f>
        <v>M25.5x0.5</v>
      </c>
      <c r="H26" s="35" t="str">
        <f>IFERROR(VLOOKUP($C26,'Entocentric lens DB'!$B$5:$T$309,MATCH('Entocentric lens DB'!$P$4,'Entocentric lens DB'!$B$4:$T$4,0),0),"")</f>
        <v>On Request</v>
      </c>
      <c r="I26" s="42" t="s">
        <v>71</v>
      </c>
      <c r="J26" s="35" t="str">
        <f>IFERROR(VLOOKUP($I26,'Optotune lens DB'!$B$5:$I$23,MATCH('Optotune lens DB'!$I$4,'Optotune lens DB'!$B$4:$I$4,0),0),"")</f>
        <v>500-1000$</v>
      </c>
      <c r="K26" s="3" t="s">
        <v>574</v>
      </c>
      <c r="L26" s="35" t="str">
        <f>IFERROR(VLOOKUP($C26,'Entocentric lens DB'!$B$5:$T$309,MATCH('Entocentric lens DB'!$R$4,'Entocentric lens DB'!$B$4:$T$4,0),0),"")</f>
        <v>NA</v>
      </c>
      <c r="M26" s="41"/>
      <c r="N26" s="32">
        <v>220</v>
      </c>
      <c r="O26" s="32">
        <v>180</v>
      </c>
      <c r="P26" s="35" t="s">
        <v>660</v>
      </c>
      <c r="Q26" s="45">
        <f>IFERROR(IF(VLOOKUP($C26,'Entocentric lens DB'!$B$5:$T$309,MATCH('Entocentric lens DB'!$M$4,'Entocentric lens DB'!$B$4:$T$4,0),0)=0,"",VLOOKUP($C26,'Entocentric lens DB'!$B$5:$T$309,MATCH('Entocentric lens DB'!$M$4,'Entocentric lens DB'!$B$4:$T$4,0),0)),"")</f>
        <v>3.5</v>
      </c>
      <c r="U26" s="49"/>
      <c r="W26" s="49"/>
    </row>
    <row r="27" spans="2:24">
      <c r="B27" s="78" t="str">
        <f>IFERROR(VLOOKUP($C27,'Entocentric lens DB'!$B$5:$T$309,MATCH('Entocentric lens DB'!$C$4,'Entocentric lens DB'!$B$4:$T$4,0),0),"")</f>
        <v>Optart</v>
      </c>
      <c r="C27" s="3" t="s">
        <v>634</v>
      </c>
      <c r="D27" s="35">
        <f>IFERROR(VLOOKUP($C27,'Entocentric lens DB'!$B$5:$T$309,MATCH('Entocentric lens DB'!$D$4,'Entocentric lens DB'!$B$4:$T$4,0),0),"")</f>
        <v>50</v>
      </c>
      <c r="E27" s="35" t="str">
        <f>IFERROR(VLOOKUP($C27,'Entocentric lens DB'!$B$5:$T$309,MATCH('Entocentric lens DB'!$E$4,'Entocentric lens DB'!$B$4:$T$4,0),0),"")</f>
        <v>C-mount</v>
      </c>
      <c r="F27" s="35" t="str">
        <f>IFERROR(VLOOKUP($C27,'Entocentric lens DB'!$B$5:$T$309,MATCH('Entocentric lens DB'!$F$4,'Entocentric lens DB'!$B$4:$T$4,0),0),"")</f>
        <v>2/3"</v>
      </c>
      <c r="G27" s="35" t="str">
        <f>IFERROR(VLOOKUP($C27,'Entocentric lens DB'!$B$5:$T$309,MATCH('Entocentric lens DB'!$G$4,'Entocentric lens DB'!$B$4:$T$4,0),0),"")</f>
        <v>M30.5XP0.5</v>
      </c>
      <c r="H27" s="35" t="str">
        <f>IFERROR(VLOOKUP($C27,'Entocentric lens DB'!$B$5:$T$309,MATCH('Entocentric lens DB'!$P$4,'Entocentric lens DB'!$B$4:$T$4,0),0),"")</f>
        <v>On Request</v>
      </c>
      <c r="I27" s="42" t="s">
        <v>71</v>
      </c>
      <c r="J27" s="35" t="str">
        <f>IFERROR(VLOOKUP($I27,'Optotune lens DB'!$B$5:$I$23,MATCH('Optotune lens DB'!$I$4,'Optotune lens DB'!$B$4:$I$4,0),0),"")</f>
        <v>500-1000$</v>
      </c>
      <c r="K27" s="3" t="s">
        <v>574</v>
      </c>
      <c r="L27" s="35" t="str">
        <f>IFERROR(VLOOKUP($C27,'Entocentric lens DB'!$B$5:$T$309,MATCH('Entocentric lens DB'!$R$4,'Entocentric lens DB'!$B$4:$T$4,0),0),"")</f>
        <v>NA</v>
      </c>
      <c r="M27" s="41"/>
      <c r="N27" s="32">
        <v>220</v>
      </c>
      <c r="O27" s="32">
        <v>180</v>
      </c>
      <c r="P27" s="35" t="s">
        <v>660</v>
      </c>
      <c r="Q27" s="45">
        <f>IFERROR(IF(VLOOKUP($C27,'Entocentric lens DB'!$B$5:$T$309,MATCH('Entocentric lens DB'!$M$4,'Entocentric lens DB'!$B$4:$T$4,0),0)=0,"",VLOOKUP($C27,'Entocentric lens DB'!$B$5:$T$309,MATCH('Entocentric lens DB'!$M$4,'Entocentric lens DB'!$B$4:$T$4,0),0)),"")</f>
        <v>5</v>
      </c>
      <c r="U27" s="49"/>
      <c r="W27" s="49"/>
    </row>
    <row r="28" spans="2:24">
      <c r="B28" s="31" t="s">
        <v>87</v>
      </c>
      <c r="C28" s="30" t="s">
        <v>131</v>
      </c>
      <c r="D28" s="30" t="s">
        <v>131</v>
      </c>
      <c r="E28" s="30" t="s">
        <v>131</v>
      </c>
      <c r="F28" s="30" t="s">
        <v>131</v>
      </c>
      <c r="G28" s="30" t="s">
        <v>131</v>
      </c>
      <c r="H28" s="30" t="s">
        <v>131</v>
      </c>
      <c r="I28" s="30" t="s">
        <v>131</v>
      </c>
      <c r="J28" s="30" t="s">
        <v>131</v>
      </c>
      <c r="K28" s="30" t="s">
        <v>131</v>
      </c>
      <c r="L28" s="30" t="s">
        <v>131</v>
      </c>
      <c r="M28" s="30" t="s">
        <v>131</v>
      </c>
      <c r="N28" s="30" t="s">
        <v>131</v>
      </c>
      <c r="O28" s="30" t="s">
        <v>131</v>
      </c>
      <c r="P28" s="30" t="s">
        <v>131</v>
      </c>
      <c r="Q28" s="30" t="s">
        <v>131</v>
      </c>
      <c r="R28" s="30" t="s">
        <v>131</v>
      </c>
      <c r="S28" s="30" t="s">
        <v>131</v>
      </c>
      <c r="X28" s="49"/>
    </row>
    <row r="29" spans="2:24">
      <c r="X29" s="49"/>
    </row>
    <row r="30" spans="2:24">
      <c r="X30" s="49"/>
    </row>
  </sheetData>
  <phoneticPr fontId="20" type="noConversion"/>
  <dataValidations count="4">
    <dataValidation type="list" allowBlank="1" showInputMessage="1" showErrorMessage="1" sqref="J5:J27 H5:H27" xr:uid="{00000000-0002-0000-1400-000000000000}">
      <formula1>Prices</formula1>
    </dataValidation>
    <dataValidation type="list" allowBlank="1" showInputMessage="1" showErrorMessage="1" sqref="G5:G27" xr:uid="{00000000-0002-0000-1400-000001000000}">
      <formula1>Filter</formula1>
    </dataValidation>
    <dataValidation type="list" allowBlank="1" showInputMessage="1" showErrorMessage="1" sqref="F5:F27" xr:uid="{00000000-0002-0000-1400-000002000000}">
      <formula1>Formats</formula1>
    </dataValidation>
    <dataValidation type="list" allowBlank="1" showInputMessage="1" showErrorMessage="1" sqref="E5:E27" xr:uid="{00000000-0002-0000-1400-000003000000}">
      <formula1>Mounts</formula1>
    </dataValidation>
  </dataValidations>
  <hyperlinks>
    <hyperlink ref="B2" location="Overview!A1" display="Back to overview" xr:uid="{00000000-0004-0000-1400-000000000000}"/>
  </hyperlinks>
  <pageMargins left="0.3" right="0.3" top="0.5" bottom="0.5" header="0.1" footer="0.1"/>
  <pageSetup paperSize="9" orientation="landscape" r:id="rId1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S22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600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Fujinon</v>
      </c>
      <c r="C5" s="28" t="s">
        <v>625</v>
      </c>
      <c r="D5" s="35">
        <f>IFERROR(VLOOKUP($C5,'Entocentric lens DB'!$B$5:$T$309,MATCH('Entocentric lens DB'!$D$4,'Entocentric lens DB'!$B$4:$T$4,0),0),"")</f>
        <v>75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2/3"</v>
      </c>
      <c r="G5" s="35" t="str">
        <f>IFERROR(VLOOKUP($C5,'Entocentric lens DB'!$B$5:$T$309,MATCH('Entocentric lens DB'!$G$4,'Entocentric lens DB'!$B$4:$T$4,0),0),"")</f>
        <v>M30.5x0.5</v>
      </c>
      <c r="H5" s="35" t="str">
        <f>IFERROR(VLOOKUP($C5,'Entocentric lens DB'!$B$5:$T$309,MATCH('Entocentric lens DB'!$P$4,'Entocentric lens DB'!$B$4:$T$4,0),0),"")</f>
        <v>&lt;100$</v>
      </c>
      <c r="I5" s="42" t="str">
        <f>IFERROR(VLOOKUP($C5,'Entocentric lens DB'!$B$5:$T$309,MATCH('Entocentric lens DB'!$Q$4,'Entocentric lens DB'!$B$4:$T$4,0),0),"")</f>
        <v>EL-16-40-TC-VIS-5D-C</v>
      </c>
      <c r="J5" s="35" t="str">
        <f>IFERROR(VLOOKUP($I5,'Optotune lens DB'!$B$5:$I$23,MATCH('Optotune lens DB'!$I$4,'Optotune lens DB'!$B$4:$I$4,0),0),"")</f>
        <v>500-1000$</v>
      </c>
      <c r="K5" s="3" t="s">
        <v>599</v>
      </c>
      <c r="L5" s="35" t="str">
        <f>IFERROR(VLOOKUP($C5,'Entocentric lens DB'!$B$5:$T$309,MATCH('Entocentric lens DB'!$R$4,'Entocentric lens DB'!$B$4:$T$4,0),0),"")</f>
        <v>NA</v>
      </c>
      <c r="M5" s="41"/>
      <c r="N5" s="79">
        <v>415</v>
      </c>
      <c r="O5" s="79">
        <v>350</v>
      </c>
      <c r="P5" s="35"/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5</v>
      </c>
    </row>
    <row r="6" spans="1:19">
      <c r="B6" s="3" t="str">
        <f>IFERROR(VLOOKUP($C6,'Entocentric lens DB'!$B$5:$T$309,MATCH('Entocentric lens DB'!$C$4,'Entocentric lens DB'!$B$4:$T$4,0),0),"")</f>
        <v>Qioptiq</v>
      </c>
      <c r="C6" s="49" t="s">
        <v>575</v>
      </c>
      <c r="D6" s="35">
        <f>IFERROR(VLOOKUP($C6,'Entocentric lens DB'!$B$5:$T$309,MATCH('Entocentric lens DB'!$D$4,'Entocentric lens DB'!$B$4:$T$4,0),0),"")</f>
        <v>75</v>
      </c>
      <c r="E6" s="35" t="str">
        <f>IFERROR(VLOOKUP($C6,'Entocentric lens DB'!$B$5:$T$309,MATCH('Entocentric lens DB'!$E$4,'Entocentric lens DB'!$B$4:$T$4,0),0),"")</f>
        <v>M42-mount</v>
      </c>
      <c r="F6" s="35" t="str">
        <f>IFERROR(VLOOKUP($C6,'Entocentric lens DB'!$B$5:$T$309,MATCH('Entocentric lens DB'!$F$4,'Entocentric lens DB'!$B$4:$T$4,0),0),"")</f>
        <v>60mm</v>
      </c>
      <c r="G6" s="35">
        <f>IFERROR(VLOOKUP($C6,'Entocentric lens DB'!$B$5:$T$309,MATCH('Entocentric lens DB'!$G$4,'Entocentric lens DB'!$B$4:$T$4,0),0),"")</f>
        <v>0</v>
      </c>
      <c r="H6" s="35" t="str">
        <f>IFERROR(VLOOKUP($C6,'Entocentric lens DB'!$B$5:$T$309,MATCH('Entocentric lens DB'!$P$4,'Entocentric lens DB'!$B$4:$T$4,0),0),"")</f>
        <v>200-500$</v>
      </c>
      <c r="I6" s="42" t="str">
        <f>IFERROR(VLOOKUP($C6,'Entocentric lens DB'!$B$5:$T$309,MATCH('Entocentric lens DB'!$Q$4,'Entocentric lens DB'!$B$4:$T$4,0),0),"")</f>
        <v>EL-16-40-TC-VIS-5D-M42</v>
      </c>
      <c r="J6" s="35" t="str">
        <f>IFERROR(VLOOKUP($I6,'Optotune lens DB'!$B$5:$I$23,MATCH('Optotune lens DB'!$I$4,'Optotune lens DB'!$B$4:$I$4,0),0),"")</f>
        <v>500-1000$</v>
      </c>
      <c r="K6" s="3" t="s">
        <v>599</v>
      </c>
      <c r="L6" s="35" t="str">
        <f>IFERROR(VLOOKUP($C6,'Entocentric lens DB'!$B$5:$T$309,MATCH('Entocentric lens DB'!$R$4,'Entocentric lens DB'!$B$4:$T$4,0),0),"")</f>
        <v>NA</v>
      </c>
      <c r="M6" s="41"/>
      <c r="N6" s="79"/>
      <c r="O6" s="79"/>
      <c r="P6" s="35"/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5</v>
      </c>
    </row>
    <row r="7" spans="1:19">
      <c r="B7" s="3" t="str">
        <f>IFERROR(VLOOKUP($C7,'Entocentric lens DB'!$B$5:$T$309,MATCH('Entocentric lens DB'!$C$4,'Entocentric lens DB'!$B$4:$T$4,0),0),"")</f>
        <v>Tamron</v>
      </c>
      <c r="C7" s="49" t="s">
        <v>637</v>
      </c>
      <c r="D7" s="35">
        <f>IFERROR(VLOOKUP($C7,'Entocentric lens DB'!$B$5:$T$309,MATCH('Entocentric lens DB'!$D$4,'Entocentric lens DB'!$B$4:$T$4,0),0),"")</f>
        <v>75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1/1.2"</v>
      </c>
      <c r="G7" s="35" t="str">
        <f>IFERROR(VLOOKUP($C7,'Entocentric lens DB'!$B$5:$T$309,MATCH('Entocentric lens DB'!$G$4,'Entocentric lens DB'!$B$4:$T$4,0),0),"")</f>
        <v>M27x0.5</v>
      </c>
      <c r="H7" s="35" t="str">
        <f>IFERROR(VLOOKUP($C7,'Entocentric lens DB'!$B$5:$T$309,MATCH('Entocentric lens DB'!$P$4,'Entocentric lens DB'!$B$4:$T$4,0),0),"")</f>
        <v>200-500$</v>
      </c>
      <c r="I7" s="42" t="str">
        <f>IFERROR(VLOOKUP($C7,'Entocentric lens DB'!$B$5:$T$309,MATCH('Entocentric lens DB'!$Q$4,'Entocentric lens DB'!$B$4:$T$4,0),0),"")</f>
        <v>EL-16-40-TC-VIS-5D-M27</v>
      </c>
      <c r="J7" s="35" t="str">
        <f>IFERROR(VLOOKUP($I7,'Optotune lens DB'!$B$5:$I$23,MATCH('Optotune lens DB'!$I$4,'Optotune lens DB'!$B$4:$I$4,0),0),"")</f>
        <v>500-1000$</v>
      </c>
      <c r="K7" s="3" t="s">
        <v>578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35"/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3.5</v>
      </c>
    </row>
    <row r="8" spans="1:19">
      <c r="B8" s="3" t="str">
        <f>IFERROR(VLOOKUP($C8,'Entocentric lens DB'!$B$5:$T$309,MATCH('Entocentric lens DB'!$C$4,'Entocentric lens DB'!$B$4:$T$4,0),0),"")</f>
        <v>Tamron</v>
      </c>
      <c r="C8" s="49" t="s">
        <v>637</v>
      </c>
      <c r="D8" s="35">
        <f>IFERROR(VLOOKUP($C8,'Entocentric lens DB'!$B$5:$T$309,MATCH('Entocentric lens DB'!$D$4,'Entocentric lens DB'!$B$4:$T$4,0),0),"")</f>
        <v>75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1/1.2"</v>
      </c>
      <c r="G8" s="35" t="str">
        <f>IFERROR(VLOOKUP($C8,'Entocentric lens DB'!$B$5:$T$309,MATCH('Entocentric lens DB'!$G$4,'Entocentric lens DB'!$B$4:$T$4,0),0),"")</f>
        <v>M27x0.5</v>
      </c>
      <c r="H8" s="35" t="str">
        <f>IFERROR(VLOOKUP($C8,'Entocentric lens DB'!$B$5:$T$309,MATCH('Entocentric lens DB'!$P$4,'Entocentric lens DB'!$B$4:$T$4,0),0),"")</f>
        <v>200-500$</v>
      </c>
      <c r="I8" s="42" t="s">
        <v>71</v>
      </c>
      <c r="J8" s="35" t="str">
        <f>IFERROR(VLOOKUP($I8,'Optotune lens DB'!$B$5:$I$23,MATCH('Optotune lens DB'!$I$4,'Optotune lens DB'!$B$4:$I$4,0),0),"")</f>
        <v>500-1000$</v>
      </c>
      <c r="K8" s="3" t="s">
        <v>574</v>
      </c>
      <c r="L8" s="35" t="str">
        <f>IFERROR(VLOOKUP($C8,'Entocentric lens DB'!$B$5:$T$309,MATCH('Entocentric lens DB'!$R$4,'Entocentric lens DB'!$B$4:$T$4,0),0),"")</f>
        <v>NA</v>
      </c>
      <c r="M8" s="41"/>
      <c r="N8" s="79">
        <v>415</v>
      </c>
      <c r="O8" s="79">
        <v>350</v>
      </c>
      <c r="P8" s="35"/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3.5</v>
      </c>
    </row>
    <row r="9" spans="1:19">
      <c r="B9" s="3" t="str">
        <f>IFERROR(VLOOKUP($C9,'Entocentric lens DB'!$B$5:$T$309,MATCH('Entocentric lens DB'!$C$4,'Entocentric lens DB'!$B$4:$T$4,0),0),"")</f>
        <v>Optart</v>
      </c>
      <c r="C9" s="49" t="s">
        <v>409</v>
      </c>
      <c r="D9" s="35">
        <f>IFERROR(VLOOKUP($C9,'Entocentric lens DB'!$B$5:$T$309,MATCH('Entocentric lens DB'!$D$4,'Entocentric lens DB'!$B$4:$T$4,0),0),"")</f>
        <v>75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1"</v>
      </c>
      <c r="G9" s="35" t="str">
        <f>IFERROR(VLOOKUP($C9,'Entocentric lens DB'!$B$5:$T$309,MATCH('Entocentric lens DB'!$G$4,'Entocentric lens DB'!$B$4:$T$4,0),0),"")</f>
        <v>M55XP0.75</v>
      </c>
      <c r="H9" s="35" t="str">
        <f>IFERROR(VLOOKUP($C9,'Entocentric lens DB'!$B$5:$T$309,MATCH('Entocentric lens DB'!$P$4,'Entocentric lens DB'!$B$4:$T$4,0),0),"")</f>
        <v>On Request</v>
      </c>
      <c r="I9" s="42" t="str">
        <f>IFERROR(VLOOKUP($C9,'Entocentric lens DB'!$B$5:$T$309,MATCH('Entocentric lens DB'!$Q$4,'Entocentric lens DB'!$B$4:$T$4,0),0),"")</f>
        <v>EL-16-40-TC-VIS-5D-C</v>
      </c>
      <c r="J9" s="35" t="str">
        <f>IFERROR(VLOOKUP($I9,'Optotune lens DB'!$B$5:$I$23,MATCH('Optotune lens DB'!$I$4,'Optotune lens DB'!$B$4:$I$4,0),0),"")</f>
        <v>500-1000$</v>
      </c>
      <c r="K9" s="3" t="s">
        <v>599</v>
      </c>
      <c r="L9" s="35" t="str">
        <f>IFERROR(VLOOKUP($C9,'Entocentric lens DB'!$B$5:$T$309,MATCH('Entocentric lens DB'!$R$4,'Entocentric lens DB'!$B$4:$T$4,0),0),"")</f>
        <v>NA</v>
      </c>
      <c r="M9" s="41"/>
      <c r="N9" s="79">
        <v>415</v>
      </c>
      <c r="O9" s="79">
        <v>350</v>
      </c>
      <c r="P9" s="35"/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5</v>
      </c>
    </row>
    <row r="10" spans="1:19">
      <c r="B10" s="3" t="str">
        <f>IFERROR(VLOOKUP($C10,'Entocentric lens DB'!$B$5:$T$309,MATCH('Entocentric lens DB'!$C$4,'Entocentric lens DB'!$B$4:$T$4,0),0),"")</f>
        <v>Optart</v>
      </c>
      <c r="C10" s="49" t="s">
        <v>432</v>
      </c>
      <c r="D10" s="35">
        <f>IFERROR(VLOOKUP($C10,'Entocentric lens DB'!$B$5:$T$309,MATCH('Entocentric lens DB'!$D$4,'Entocentric lens DB'!$B$4:$T$4,0),0),"")</f>
        <v>75</v>
      </c>
      <c r="E10" s="35" t="str">
        <f>IFERROR(VLOOKUP($C10,'Entocentric lens DB'!$B$5:$T$309,MATCH('Entocentric lens DB'!$E$4,'Entocentric lens DB'!$B$4:$T$4,0),0),"")</f>
        <v>C-mount</v>
      </c>
      <c r="F10" s="35" t="str">
        <f>IFERROR(VLOOKUP($C10,'Entocentric lens DB'!$B$5:$T$309,MATCH('Entocentric lens DB'!$F$4,'Entocentric lens DB'!$B$4:$T$4,0),0),"")</f>
        <v>2/3"</v>
      </c>
      <c r="G10" s="35" t="str">
        <f>IFERROR(VLOOKUP($C10,'Entocentric lens DB'!$B$5:$T$309,MATCH('Entocentric lens DB'!$G$4,'Entocentric lens DB'!$B$4:$T$4,0),0),"")</f>
        <v>M34XP0.5</v>
      </c>
      <c r="H10" s="35" t="str">
        <f>IFERROR(VLOOKUP($C10,'Entocentric lens DB'!$B$5:$T$309,MATCH('Entocentric lens DB'!$P$4,'Entocentric lens DB'!$B$4:$T$4,0),0),"")</f>
        <v>On Request</v>
      </c>
      <c r="I10" s="42" t="str">
        <f>IFERROR(VLOOKUP($C10,'Entocentric lens DB'!$B$5:$T$309,MATCH('Entocentric lens DB'!$Q$4,'Entocentric lens DB'!$B$4:$T$4,0),0),"")</f>
        <v>EL-16-40-TC-VIS-5D-C</v>
      </c>
      <c r="J10" s="35" t="str">
        <f>IFERROR(VLOOKUP($I10,'Optotune lens DB'!$B$5:$I$23,MATCH('Optotune lens DB'!$I$4,'Optotune lens DB'!$B$4:$I$4,0),0),"")</f>
        <v>500-1000$</v>
      </c>
      <c r="K10" s="3" t="s">
        <v>599</v>
      </c>
      <c r="L10" s="35" t="str">
        <f>IFERROR(VLOOKUP($C10,'Entocentric lens DB'!$B$5:$T$309,MATCH('Entocentric lens DB'!$R$4,'Entocentric lens DB'!$B$4:$T$4,0),0),"")</f>
        <v>NA</v>
      </c>
      <c r="M10" s="41"/>
      <c r="N10" s="79">
        <v>415</v>
      </c>
      <c r="O10" s="79">
        <v>350</v>
      </c>
      <c r="P10" s="35"/>
      <c r="Q10" s="45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>5</v>
      </c>
    </row>
    <row r="11" spans="1:19">
      <c r="B11" s="3" t="str">
        <f>IFERROR(VLOOKUP($C11,'Entocentric lens DB'!$B$5:$T$309,MATCH('Entocentric lens DB'!$C$4,'Entocentric lens DB'!$B$4:$T$4,0),0),"")</f>
        <v/>
      </c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/>
      <c r="J11" s="35"/>
      <c r="L11" s="35"/>
      <c r="M11" s="41" t="str">
        <f>IF(ISBLANK(C11),"",Overview!$H$3)</f>
        <v/>
      </c>
      <c r="N11" s="32"/>
      <c r="O11" s="32"/>
      <c r="P11" s="35"/>
      <c r="Q11" s="45"/>
    </row>
    <row r="12" spans="1:19">
      <c r="B12" s="3" t="str">
        <f>IFERROR(VLOOKUP($C12,'Entocentric lens DB'!$B$5:$T$309,MATCH('Entocentric lens DB'!$C$4,'Entocentric lens DB'!$B$4:$T$4,0),0),"")</f>
        <v/>
      </c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/>
      <c r="J12" s="35"/>
      <c r="L12" s="35"/>
      <c r="M12" s="41" t="str">
        <f>IF(ISBLANK(C12),"",Overview!$H$3)</f>
        <v/>
      </c>
      <c r="N12" s="32"/>
      <c r="O12" s="32"/>
      <c r="P12" s="35"/>
      <c r="Q12" s="45"/>
    </row>
    <row r="13" spans="1:19">
      <c r="B13" s="3" t="str">
        <f>IFERROR(VLOOKUP($C13,'Entocentric lens DB'!$B$5:$T$309,MATCH('Entocentric lens DB'!$C$4,'Entocentric lens DB'!$B$4:$T$4,0),0),"")</f>
        <v/>
      </c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/>
      <c r="J13" s="35"/>
      <c r="L13" s="35"/>
      <c r="M13" s="41" t="str">
        <f>IF(ISBLANK(C13),"",Overview!$H$3)</f>
        <v/>
      </c>
      <c r="N13" s="32"/>
      <c r="O13" s="32"/>
      <c r="P13" s="35"/>
      <c r="Q13" s="45"/>
    </row>
    <row r="14" spans="1:19">
      <c r="B14" s="3" t="str">
        <f>IFERROR(VLOOKUP($C14,'Entocentric lens DB'!$B$5:$T$309,MATCH('Entocentric lens DB'!$C$4,'Entocentric lens DB'!$B$4:$T$4,0),0),"")</f>
        <v/>
      </c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/>
      <c r="J14" s="35"/>
      <c r="L14" s="35"/>
      <c r="M14" s="41" t="str">
        <f>IF(ISBLANK(C14),"",Overview!$H$3)</f>
        <v/>
      </c>
      <c r="N14" s="32"/>
      <c r="O14" s="32"/>
      <c r="P14" s="35"/>
      <c r="Q14" s="45"/>
    </row>
    <row r="15" spans="1:19">
      <c r="B15" s="3" t="str">
        <f>IFERROR(VLOOKUP($C15,'Entocentric lens DB'!$B$5:$T$309,MATCH('Entocentric lens DB'!$C$4,'Entocentric lens DB'!$B$4:$T$4,0),0),"")</f>
        <v/>
      </c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/>
      <c r="J15" s="35"/>
      <c r="L15" s="35"/>
      <c r="M15" s="41" t="str">
        <f>IF(ISBLANK(C15),"",Overview!$H$3)</f>
        <v/>
      </c>
      <c r="N15" s="32"/>
      <c r="O15" s="32"/>
      <c r="P15" s="35"/>
      <c r="Q15" s="45"/>
    </row>
    <row r="16" spans="1:19">
      <c r="B16" s="3" t="str">
        <f>IFERROR(VLOOKUP($C16,'Entocentric lens DB'!$B$5:$T$309,MATCH('Entocentric lens DB'!$C$4,'Entocentric lens DB'!$B$4:$T$4,0),0),"")</f>
        <v/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/>
      <c r="J16" s="35"/>
      <c r="L16" s="35"/>
      <c r="M16" s="41" t="str">
        <f>IF(ISBLANK(C16),"",Overview!$H$3)</f>
        <v/>
      </c>
      <c r="N16" s="32"/>
      <c r="O16" s="32"/>
      <c r="P16" s="35"/>
      <c r="Q16" s="45"/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/>
      <c r="J17" s="35"/>
      <c r="L17" s="35"/>
      <c r="M17" s="41" t="str">
        <f>IF(ISBLANK(C17),"",Overview!$H$3)</f>
        <v/>
      </c>
      <c r="N17" s="32"/>
      <c r="O17" s="32"/>
      <c r="P17" s="35"/>
      <c r="Q17" s="45"/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/>
      <c r="J18" s="35"/>
      <c r="L18" s="35"/>
      <c r="M18" s="41" t="str">
        <f>IF(ISBLANK(C18),"",Overview!$H$3)</f>
        <v/>
      </c>
      <c r="N18" s="32"/>
      <c r="O18" s="32"/>
      <c r="P18" s="35"/>
      <c r="Q18" s="45"/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" t="str">
        <f>IFERROR(VLOOKUP($C20,'Entocentric lens DB'!$B$5:$T$309,MATCH('Entocentric lens DB'!$C$4,'Entocentric lens DB'!$B$4:$T$4,0),0),"")</f>
        <v/>
      </c>
      <c r="D20" s="35" t="str">
        <f>IFERROR(VLOOKUP($C20,'Entocentric lens DB'!$B$5:$T$309,MATCH('Entocentric lens DB'!$D$4,'Entocentric lens DB'!$B$4:$T$4,0),0),"")</f>
        <v/>
      </c>
      <c r="E20" s="35" t="str">
        <f>IFERROR(VLOOKUP($C20,'Entocentric lens DB'!$B$5:$T$309,MATCH('Entocentric lens DB'!$E$4,'Entocentric lens DB'!$B$4:$T$4,0),0),"")</f>
        <v/>
      </c>
      <c r="F20" s="35" t="str">
        <f>IFERROR(VLOOKUP($C20,'Entocentric lens DB'!$B$5:$T$309,MATCH('Entocentric lens DB'!$F$4,'Entocentric lens DB'!$B$4:$T$4,0),0),"")</f>
        <v/>
      </c>
      <c r="G20" s="35" t="str">
        <f>IFERROR(VLOOKUP($C20,'Entocentric lens DB'!$B$5:$T$309,MATCH('Entocentric lens DB'!$G$4,'Entocentric lens DB'!$B$4:$T$4,0),0),"")</f>
        <v/>
      </c>
      <c r="H20" s="35" t="str">
        <f>IFERROR(VLOOKUP($C20,'Entocentric lens DB'!$B$5:$T$309,MATCH('Entocentric lens DB'!$P$4,'Entocentric lens DB'!$B$4:$T$4,0),0),"")</f>
        <v/>
      </c>
      <c r="I20" s="42" t="str">
        <f>IFERROR(VLOOKUP($C20,'Entocentric lens DB'!$B$5:$T$309,MATCH('Entocentric lens DB'!$Q$4,'Entocentric lens DB'!$B$4:$T$4,0),0),"")</f>
        <v/>
      </c>
      <c r="J20" s="35" t="str">
        <f>IFERROR(VLOOKUP($I20,'Optotune lens DB'!$B$5:$I$23,MATCH('Optotune lens DB'!$I$4,'Optotune lens DB'!$B$4:$I$4,0),0),"")</f>
        <v/>
      </c>
      <c r="L20" s="35" t="str">
        <f>IFERROR(VLOOKUP($C20,'Entocentric lens DB'!$B$5:$T$309,MATCH('Entocentric lens DB'!$R$4,'Entocentric lens DB'!$B$4:$T$4,0),0),"")</f>
        <v/>
      </c>
      <c r="M20" s="41" t="str">
        <f>IF(ISBLANK(C20),"",Overview!$H$3)</f>
        <v/>
      </c>
      <c r="N20" s="32" t="str">
        <f>IF(ISBLANK(C20),"",IF(IFERROR(1000/(1000/$M20+VLOOKUP($I20,'Optotune lens DB'!$B$5:$H$23,MATCH('Optotune lens DB'!$D$4,'Optotune lens DB'!$B$4:$H$4,0),0)),"inf")&lt;0,"inf",IFERROR(1000/(1000/$M20+VLOOKUP($I20,'Optotune lens DB'!$B$5:$H$23,MATCH('Optotune lens DB'!$D$4,'Optotune lens DB'!$B$4:$H$4,0),0)),"inf")))</f>
        <v/>
      </c>
      <c r="O20" s="32" t="str">
        <f>IF(ISBLANK(C20),"",IF(N20="inf",1000/(VLOOKUP($I20,'Optotune lens DB'!$B$5:$H$23,MATCH('Optotune lens DB'!$E$4,'Optotune lens DB'!$B$4:$H$4,0),0)-VLOOKUP($I20,'Optotune lens DB'!$B$5:$H$23,MATCH('Optotune lens DB'!$D$4,'Optotune lens DB'!$B$4:$H$4,0),0)),1000/(1000/$M20+VLOOKUP($I20,'Optotune lens DB'!$B$5:$H$23,MATCH('Optotune lens DB'!$E$4,'Optotune lens DB'!$B$4:$H$4,0),0))))</f>
        <v/>
      </c>
      <c r="P20" s="35"/>
      <c r="Q20" s="45" t="str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/>
      </c>
    </row>
    <row r="21" spans="2:19">
      <c r="B21" s="3" t="str">
        <f>IFERROR(VLOOKUP($C21,'Entocentric lens DB'!$B$5:$T$309,MATCH('Entocentric lens DB'!$C$4,'Entocentric lens DB'!$B$4:$T$4,0),0),"")</f>
        <v/>
      </c>
      <c r="D21" s="35" t="str">
        <f>IFERROR(VLOOKUP($C21,'Entocentric lens DB'!$B$5:$T$309,MATCH('Entocentric lens DB'!$D$4,'Entocentric lens DB'!$B$4:$T$4,0),0),"")</f>
        <v/>
      </c>
      <c r="E21" s="35" t="str">
        <f>IFERROR(VLOOKUP($C21,'Entocentric lens DB'!$B$5:$T$309,MATCH('Entocentric lens DB'!$E$4,'Entocentric lens DB'!$B$4:$T$4,0),0),"")</f>
        <v/>
      </c>
      <c r="F21" s="35" t="str">
        <f>IFERROR(VLOOKUP($C21,'Entocentric lens DB'!$B$5:$T$309,MATCH('Entocentric lens DB'!$F$4,'Entocentric lens DB'!$B$4:$T$4,0),0),"")</f>
        <v/>
      </c>
      <c r="G21" s="35" t="str">
        <f>IFERROR(VLOOKUP($C21,'Entocentric lens DB'!$B$5:$T$309,MATCH('Entocentric lens DB'!$G$4,'Entocentric lens DB'!$B$4:$T$4,0),0),"")</f>
        <v/>
      </c>
      <c r="H21" s="35" t="str">
        <f>IFERROR(VLOOKUP($C21,'Entocentric lens DB'!$B$5:$T$309,MATCH('Entocentric lens DB'!$P$4,'Entocentric lens DB'!$B$4:$T$4,0),0),"")</f>
        <v/>
      </c>
      <c r="I21" s="42" t="str">
        <f>IFERROR(VLOOKUP($C21,'Entocentric lens DB'!$B$5:$T$309,MATCH('Entocentric lens DB'!$Q$4,'Entocentric lens DB'!$B$4:$T$4,0),0),"")</f>
        <v/>
      </c>
      <c r="J21" s="35" t="str">
        <f>IFERROR(VLOOKUP($I21,'Optotune lens DB'!$B$5:$I$23,MATCH('Optotune lens DB'!$I$4,'Optotune lens DB'!$B$4:$I$4,0),0),"")</f>
        <v/>
      </c>
      <c r="L21" s="35" t="str">
        <f>IFERROR(VLOOKUP($C21,'Entocentric lens DB'!$B$5:$T$309,MATCH('Entocentric lens DB'!$R$4,'Entocentric lens DB'!$B$4:$T$4,0),0),"")</f>
        <v/>
      </c>
      <c r="M21" s="41" t="str">
        <f>IF(ISBLANK(C21),"",'Overview (Tele)'!$H$3)</f>
        <v/>
      </c>
      <c r="N21" s="32" t="str">
        <f>IF(ISBLANK(C21),"",IF(IFERROR(1000/(1000/$M21+VLOOKUP($I21,'Optotune lens DB'!$B$5:$H$23,MATCH('Optotune lens DB'!$D$4,'Optotune lens DB'!$B$4:$H$4,0),0)),"inf")&lt;0,"inf",IFERROR(1000/(1000/$M21+VLOOKUP($I21,'Optotune lens DB'!$B$5:$H$23,MATCH('Optotune lens DB'!$D$4,'Optotune lens DB'!$B$4:$H$4,0),0)),"inf")))</f>
        <v/>
      </c>
      <c r="O21" s="32" t="str">
        <f>IF(ISBLANK(C21),"",IF(N21="inf",1000/(VLOOKUP($I21,'Optotune lens DB'!$B$5:$H$23,MATCH('Optotune lens DB'!$E$4,'Optotune lens DB'!$B$4:$H$4,0),0)-VLOOKUP($I21,'Optotune lens DB'!$B$5:$H$23,MATCH('Optotune lens DB'!$D$4,'Optotune lens DB'!$B$4:$H$4,0),0)),1000/(1000/$M21+VLOOKUP($I21,'Optotune lens DB'!$B$5:$H$23,MATCH('Optotune lens DB'!$E$4,'Optotune lens DB'!$B$4:$H$4,0),0))))</f>
        <v/>
      </c>
      <c r="P21" s="35"/>
      <c r="Q21" s="45" t="str">
        <f>IFERROR(IF(VLOOKUP($C21,'Entocentric lens DB'!$B$5:$T$309,MATCH('Entocentric lens DB'!$M$4,'Entocentric lens DB'!$B$4:$T$4,0),0)=0,"",VLOOKUP($C21,'Entocentric lens DB'!$B$5:$T$309,MATCH('Entocentric lens DB'!$M$4,'Entocentric lens DB'!$B$4:$T$4,0),0)),"")</f>
        <v/>
      </c>
    </row>
    <row r="22" spans="2:19">
      <c r="B22" s="31" t="s">
        <v>87</v>
      </c>
      <c r="C22" s="30" t="s">
        <v>131</v>
      </c>
      <c r="D22" s="30" t="s">
        <v>131</v>
      </c>
      <c r="E22" s="30" t="s">
        <v>131</v>
      </c>
      <c r="F22" s="30" t="s">
        <v>131</v>
      </c>
      <c r="G22" s="30" t="s">
        <v>131</v>
      </c>
      <c r="H22" s="30" t="s">
        <v>131</v>
      </c>
      <c r="I22" s="30" t="s">
        <v>131</v>
      </c>
      <c r="J22" s="30" t="s">
        <v>131</v>
      </c>
      <c r="K22" s="30" t="s">
        <v>131</v>
      </c>
      <c r="L22" s="30" t="s">
        <v>131</v>
      </c>
      <c r="M22" s="30" t="s">
        <v>131</v>
      </c>
      <c r="N22" s="30" t="s">
        <v>131</v>
      </c>
      <c r="O22" s="30" t="s">
        <v>131</v>
      </c>
      <c r="P22" s="30" t="s">
        <v>131</v>
      </c>
      <c r="Q22" s="30" t="s">
        <v>131</v>
      </c>
      <c r="R22" s="30" t="s">
        <v>131</v>
      </c>
      <c r="S22" s="30" t="s">
        <v>131</v>
      </c>
    </row>
  </sheetData>
  <phoneticPr fontId="20" type="noConversion"/>
  <dataValidations count="4">
    <dataValidation type="list" allowBlank="1" showInputMessage="1" showErrorMessage="1" sqref="E5:E21" xr:uid="{00000000-0002-0000-1500-000000000000}">
      <formula1>Mounts</formula1>
    </dataValidation>
    <dataValidation type="list" allowBlank="1" showInputMessage="1" showErrorMessage="1" sqref="F5:F21" xr:uid="{00000000-0002-0000-1500-000001000000}">
      <formula1>Formats</formula1>
    </dataValidation>
    <dataValidation type="list" allowBlank="1" showInputMessage="1" showErrorMessage="1" sqref="G5:G21" xr:uid="{00000000-0002-0000-1500-000002000000}">
      <formula1>Filter</formula1>
    </dataValidation>
    <dataValidation type="list" allowBlank="1" showInputMessage="1" showErrorMessage="1" sqref="J5:J21 H5:H21" xr:uid="{00000000-0002-0000-1500-000003000000}">
      <formula1>Prices</formula1>
    </dataValidation>
  </dataValidations>
  <hyperlinks>
    <hyperlink ref="B2" location="Overview!A1" display="Back to overview" xr:uid="{00000000-0004-0000-1500-000000000000}"/>
  </hyperlinks>
  <pageMargins left="0.3" right="0.3" top="0.5" bottom="0.5" header="0.1" footer="0.1"/>
  <pageSetup paperSize="9" orientation="landscape" r:id="rId1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S21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601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Kowa</v>
      </c>
      <c r="C5" s="3" t="s">
        <v>162</v>
      </c>
      <c r="D5" s="35">
        <f>IFERROR(VLOOKUP($C5,'Entocentric lens DB'!$B$5:$T$309,MATCH('Entocentric lens DB'!$D$4,'Entocentric lens DB'!$B$4:$T$4,0),0),"")</f>
        <v>16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2/3"</v>
      </c>
      <c r="G5" s="35" t="str">
        <f>IFERROR(VLOOKUP($C5,'Entocentric lens DB'!$B$5:$T$309,MATCH('Entocentric lens DB'!$G$4,'Entocentric lens DB'!$B$4:$T$4,0),0),"")</f>
        <v>M30.5x0.5</v>
      </c>
      <c r="H5" s="35" t="str">
        <f>IFERROR(VLOOKUP($C5,'Entocentric lens DB'!$B$5:$T$309,MATCH('Entocentric lens DB'!$P$4,'Entocentric lens DB'!$B$4:$T$4,0),0),"")</f>
        <v>200-500$</v>
      </c>
      <c r="I5" s="42" t="str">
        <f>IFERROR(VLOOKUP($C5,'Entocentric lens DB'!$B$5:$T$309,MATCH('Entocentric lens DB'!$Q$4,'Entocentric lens DB'!$B$4:$T$4,0),0),"")</f>
        <v>EL-16-40-TC-VIS-5D-M30.5</v>
      </c>
      <c r="J5" s="35" t="str">
        <f>IFERROR(VLOOKUP($I5,'Optotune lens DB'!$B$5:$I$23,MATCH('Optotune lens DB'!$I$4,'Optotune lens DB'!$B$4:$I$4,0),0),"")</f>
        <v>500-1000$</v>
      </c>
      <c r="K5" s="3" t="s">
        <v>582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621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2.5</v>
      </c>
    </row>
    <row r="6" spans="1:19">
      <c r="B6" s="3" t="str">
        <f>IFERROR(VLOOKUP($C6,'Entocentric lens DB'!$B$5:$T$309,MATCH('Entocentric lens DB'!$C$4,'Entocentric lens DB'!$B$4:$T$4,0),0),"")</f>
        <v>Computar</v>
      </c>
      <c r="C6" s="3" t="s">
        <v>152</v>
      </c>
      <c r="D6" s="35">
        <f>IFERROR(VLOOKUP($C6,'Entocentric lens DB'!$B$5:$T$309,MATCH('Entocentric lens DB'!$D$4,'Entocentric lens DB'!$B$4:$T$4,0),0),"")</f>
        <v>16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2/3"</v>
      </c>
      <c r="G6" s="35" t="str">
        <f>IFERROR(VLOOKUP($C6,'Entocentric lens DB'!$B$5:$T$309,MATCH('Entocentric lens DB'!$G$4,'Entocentric lens DB'!$B$4:$T$4,0),0),"")</f>
        <v>M27x0.5</v>
      </c>
      <c r="H6" s="35" t="str">
        <f>IFERROR(VLOOKUP($C6,'Entocentric lens DB'!$B$5:$T$309,MATCH('Entocentric lens DB'!$P$4,'Entocentric lens DB'!$B$4:$T$4,0),0),"")</f>
        <v>200-500$</v>
      </c>
      <c r="I6" s="42" t="str">
        <f>IFERROR(VLOOKUP($C6,'Entocentric lens DB'!$B$5:$T$309,MATCH('Entocentric lens DB'!$Q$4,'Entocentric lens DB'!$B$4:$T$4,0),0),"")</f>
        <v>EL-16-40-TC-VIS-5D-M27</v>
      </c>
      <c r="J6" s="35" t="str">
        <f>IFERROR(VLOOKUP($I6,'Optotune lens DB'!$B$5:$I$23,MATCH('Optotune lens DB'!$I$4,'Optotune lens DB'!$B$4:$I$4,0),0),"")</f>
        <v>500-1000$</v>
      </c>
      <c r="K6" s="3" t="s">
        <v>582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 t="s">
        <v>621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2.5</v>
      </c>
    </row>
    <row r="7" spans="1:19">
      <c r="B7" s="3" t="str">
        <f>IFERROR(VLOOKUP($C7,'Entocentric lens DB'!$B$5:$T$309,MATCH('Entocentric lens DB'!$C$4,'Entocentric lens DB'!$B$4:$T$4,0),0),"")</f>
        <v>Tamron</v>
      </c>
      <c r="C7" s="3" t="s">
        <v>169</v>
      </c>
      <c r="D7" s="35">
        <f>IFERROR(VLOOKUP($C7,'Entocentric lens DB'!$B$5:$T$309,MATCH('Entocentric lens DB'!$D$4,'Entocentric lens DB'!$B$4:$T$4,0),0),"")</f>
        <v>16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1/1.2"</v>
      </c>
      <c r="G7" s="35" t="str">
        <f>IFERROR(VLOOKUP($C7,'Entocentric lens DB'!$B$5:$T$309,MATCH('Entocentric lens DB'!$G$4,'Entocentric lens DB'!$B$4:$T$4,0),0),"")</f>
        <v>M27x0.5</v>
      </c>
      <c r="H7" s="35" t="str">
        <f>IFERROR(VLOOKUP($C7,'Entocentric lens DB'!$B$5:$T$309,MATCH('Entocentric lens DB'!$P$4,'Entocentric lens DB'!$B$4:$T$4,0),0),"")</f>
        <v>200-500$</v>
      </c>
      <c r="I7" s="42" t="str">
        <f>IFERROR(VLOOKUP($C7,'Entocentric lens DB'!$B$5:$T$309,MATCH('Entocentric lens DB'!$Q$4,'Entocentric lens DB'!$B$4:$T$4,0),0),"")</f>
        <v>EL-16-40-TC-VIS-5D-M27</v>
      </c>
      <c r="J7" s="35" t="str">
        <f>IFERROR(VLOOKUP($I7,'Optotune lens DB'!$B$5:$I$23,MATCH('Optotune lens DB'!$I$4,'Optotune lens DB'!$B$4:$I$4,0),0),"")</f>
        <v>500-1000$</v>
      </c>
      <c r="K7" s="3" t="s">
        <v>582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35" t="s">
        <v>621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3.5</v>
      </c>
    </row>
    <row r="8" spans="1:19">
      <c r="B8" s="3" t="str">
        <f>IFERROR(VLOOKUP($C8,'Entocentric lens DB'!$B$5:$T$309,MATCH('Entocentric lens DB'!$C$4,'Entocentric lens DB'!$B$4:$T$4,0),0),"")</f>
        <v>Fujinon</v>
      </c>
      <c r="C8" s="3" t="s">
        <v>149</v>
      </c>
      <c r="D8" s="35">
        <f>IFERROR(VLOOKUP($C8,'Entocentric lens DB'!$B$5:$T$309,MATCH('Entocentric lens DB'!$D$4,'Entocentric lens DB'!$B$4:$T$4,0),0),"")</f>
        <v>16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2/3"</v>
      </c>
      <c r="G8" s="35" t="str">
        <f>IFERROR(VLOOKUP($C8,'Entocentric lens DB'!$B$5:$T$309,MATCH('Entocentric lens DB'!$G$4,'Entocentric lens DB'!$B$4:$T$4,0),0),"")</f>
        <v>M25.5x0.5</v>
      </c>
      <c r="H8" s="35" t="str">
        <f>IFERROR(VLOOKUP($C8,'Entocentric lens DB'!$B$5:$T$309,MATCH('Entocentric lens DB'!$P$4,'Entocentric lens DB'!$B$4:$T$4,0),0),"")</f>
        <v>200-500$</v>
      </c>
      <c r="I8" s="42" t="str">
        <f>IFERROR(VLOOKUP($C8,'Entocentric lens DB'!$B$5:$T$309,MATCH('Entocentric lens DB'!$Q$4,'Entocentric lens DB'!$B$4:$T$4,0),0),"")</f>
        <v>EL-16-40-TC-VIS-5D-M25.5</v>
      </c>
      <c r="J8" s="35" t="str">
        <f>IFERROR(VLOOKUP($I8,'Optotune lens DB'!$B$5:$I$23,MATCH('Optotune lens DB'!$I$4,'Optotune lens DB'!$B$4:$I$4,0),0),"")</f>
        <v>500-1000$</v>
      </c>
      <c r="K8" s="3" t="s">
        <v>582</v>
      </c>
      <c r="L8" s="35" t="str">
        <f>IFERROR(VLOOKUP($C8,'Entocentric lens DB'!$B$5:$T$309,MATCH('Entocentric lens DB'!$R$4,'Entocentric lens DB'!$B$4:$T$4,0),0),"")</f>
        <v>NA</v>
      </c>
      <c r="M8" s="41">
        <f>IF(ISBLANK(C8),"",Overview!$H$3)</f>
        <v>1000</v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>inf</v>
      </c>
      <c r="O8" s="32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>200</v>
      </c>
      <c r="P8" s="35" t="s">
        <v>621</v>
      </c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3.5</v>
      </c>
    </row>
    <row r="9" spans="1:19">
      <c r="B9" s="3" t="str">
        <f>IFERROR(VLOOKUP($C9,'Entocentric lens DB'!$B$5:$T$309,MATCH('Entocentric lens DB'!$C$4,'Entocentric lens DB'!$B$4:$T$4,0),0),"")</f>
        <v>Kowa</v>
      </c>
      <c r="C9" s="3" t="s">
        <v>181</v>
      </c>
      <c r="D9" s="35">
        <f>IFERROR(VLOOKUP($C9,'Entocentric lens DB'!$B$5:$T$309,MATCH('Entocentric lens DB'!$D$4,'Entocentric lens DB'!$B$4:$T$4,0),0),"")</f>
        <v>16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2/3"</v>
      </c>
      <c r="G9" s="35" t="str">
        <f>IFERROR(VLOOKUP($C9,'Entocentric lens DB'!$B$5:$T$309,MATCH('Entocentric lens DB'!$G$4,'Entocentric lens DB'!$B$4:$T$4,0),0),"")</f>
        <v>M27x0.5</v>
      </c>
      <c r="H9" s="35" t="str">
        <f>IFERROR(VLOOKUP($C9,'Entocentric lens DB'!$B$5:$T$309,MATCH('Entocentric lens DB'!$P$4,'Entocentric lens DB'!$B$4:$T$4,0),0),"")</f>
        <v>200-500$</v>
      </c>
      <c r="I9" s="42" t="str">
        <f>IFERROR(VLOOKUP($C9,'Entocentric lens DB'!$B$5:$T$309,MATCH('Entocentric lens DB'!$Q$4,'Entocentric lens DB'!$B$4:$T$4,0),0),"")</f>
        <v>EL-16-40-TC-VIS-5D-M27</v>
      </c>
      <c r="J9" s="35" t="str">
        <f>IFERROR(VLOOKUP($I9,'Optotune lens DB'!$B$5:$I$23,MATCH('Optotune lens DB'!$I$4,'Optotune lens DB'!$B$4:$I$4,0),0),"")</f>
        <v>500-1000$</v>
      </c>
      <c r="K9" s="3" t="s">
        <v>582</v>
      </c>
      <c r="L9" s="35" t="str">
        <f>IFERROR(VLOOKUP($C9,'Entocentric lens DB'!$B$5:$T$309,MATCH('Entocentric lens DB'!$R$4,'Entocentric lens DB'!$B$4:$T$4,0),0),"")</f>
        <v>NA</v>
      </c>
      <c r="M9" s="41">
        <f>IF(ISBLANK(C9),"",Overview!$H$3)</f>
        <v>1000</v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>inf</v>
      </c>
      <c r="O9" s="32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>200</v>
      </c>
      <c r="P9" s="35" t="s">
        <v>621</v>
      </c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4</v>
      </c>
    </row>
    <row r="10" spans="1:19">
      <c r="B10" s="3" t="str">
        <f>IFERROR(VLOOKUP($C10,'Entocentric lens DB'!$B$5:$T$309,MATCH('Entocentric lens DB'!$C$4,'Entocentric lens DB'!$B$4:$T$4,0),0),"")</f>
        <v>Edmund Optics</v>
      </c>
      <c r="C10" s="3" t="s">
        <v>197</v>
      </c>
      <c r="D10" s="35">
        <f>IFERROR(VLOOKUP($C10,'Entocentric lens DB'!$B$5:$T$309,MATCH('Entocentric lens DB'!$D$4,'Entocentric lens DB'!$B$4:$T$4,0),0),"")</f>
        <v>16</v>
      </c>
      <c r="E10" s="35" t="str">
        <f>IFERROR(VLOOKUP($C10,'Entocentric lens DB'!$B$5:$T$309,MATCH('Entocentric lens DB'!$E$4,'Entocentric lens DB'!$B$4:$T$4,0),0),"")</f>
        <v>C-mount</v>
      </c>
      <c r="F10" s="35" t="str">
        <f>IFERROR(VLOOKUP($C10,'Entocentric lens DB'!$B$5:$T$309,MATCH('Entocentric lens DB'!$F$4,'Entocentric lens DB'!$B$4:$T$4,0),0),"")</f>
        <v>2/3"</v>
      </c>
      <c r="G10" s="35" t="str">
        <f>IFERROR(VLOOKUP($C10,'Entocentric lens DB'!$B$5:$T$309,MATCH('Entocentric lens DB'!$G$4,'Entocentric lens DB'!$B$4:$T$4,0),0),"")</f>
        <v>M25.5x0.5</v>
      </c>
      <c r="H10" s="35" t="str">
        <f>IFERROR(VLOOKUP($C10,'Entocentric lens DB'!$B$5:$T$309,MATCH('Entocentric lens DB'!$P$4,'Entocentric lens DB'!$B$4:$T$4,0),0),"")</f>
        <v>200-500$</v>
      </c>
      <c r="I10" s="42" t="str">
        <f>IFERROR(VLOOKUP($C10,'Entocentric lens DB'!$B$5:$T$309,MATCH('Entocentric lens DB'!$Q$4,'Entocentric lens DB'!$B$4:$T$4,0),0),"")</f>
        <v>EL-16-40-TC-VIS-5D-M25.5</v>
      </c>
      <c r="J10" s="35" t="str">
        <f>IFERROR(VLOOKUP($I10,'Optotune lens DB'!$B$5:$I$23,MATCH('Optotune lens DB'!$I$4,'Optotune lens DB'!$B$4:$I$4,0),0),"")</f>
        <v>500-1000$</v>
      </c>
      <c r="K10" s="3" t="s">
        <v>578</v>
      </c>
      <c r="L10" s="35" t="str">
        <f>IFERROR(VLOOKUP($C10,'Entocentric lens DB'!$B$5:$T$309,MATCH('Entocentric lens DB'!$R$4,'Entocentric lens DB'!$B$4:$T$4,0),0),"")</f>
        <v>NA</v>
      </c>
      <c r="M10" s="41">
        <f>IF(ISBLANK(C10),"",Overview!$H$3)</f>
        <v>1000</v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>inf</v>
      </c>
      <c r="O10" s="32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>200</v>
      </c>
      <c r="P10" s="35" t="s">
        <v>621</v>
      </c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D11" s="35"/>
      <c r="E11" s="35"/>
      <c r="F11" s="35"/>
      <c r="G11" s="35"/>
      <c r="H11" s="35"/>
      <c r="I11" s="42"/>
      <c r="J11" s="35"/>
      <c r="L11" s="35"/>
      <c r="M11" s="41" t="str">
        <f>IF(ISBLANK(C11),"",Overview!$H$3)</f>
        <v/>
      </c>
      <c r="N11" s="32"/>
      <c r="O11" s="32"/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IF(ISBLANK(C12),"",Overview!$H$3)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IF(ISBLANK(C13),"",Overview!$H$3)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IF(ISBLANK(C14),"",Overview!$H$3)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IF(ISBLANK(C15),"",Overview!$H$3)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IF(ISBLANK(C16),"",Overview!$H$3)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IF(ISBLANK(C17),"",Overview!$H$3)</f>
        <v/>
      </c>
      <c r="N17" s="32"/>
      <c r="O17" s="32"/>
      <c r="P17" s="35"/>
      <c r="Q17" s="45"/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" t="str">
        <f>IFERROR(VLOOKUP($C20,'Entocentric lens DB'!$B$5:$T$309,MATCH('Entocentric lens DB'!$C$4,'Entocentric lens DB'!$B$4:$T$4,0),0),"")</f>
        <v/>
      </c>
      <c r="D20" s="35" t="str">
        <f>IFERROR(VLOOKUP($C20,'Entocentric lens DB'!$B$5:$T$309,MATCH('Entocentric lens DB'!$D$4,'Entocentric lens DB'!$B$4:$T$4,0),0),"")</f>
        <v/>
      </c>
      <c r="E20" s="35" t="str">
        <f>IFERROR(VLOOKUP($C20,'Entocentric lens DB'!$B$5:$T$309,MATCH('Entocentric lens DB'!$E$4,'Entocentric lens DB'!$B$4:$T$4,0),0),"")</f>
        <v/>
      </c>
      <c r="F20" s="35" t="str">
        <f>IFERROR(VLOOKUP($C20,'Entocentric lens DB'!$B$5:$T$309,MATCH('Entocentric lens DB'!$F$4,'Entocentric lens DB'!$B$4:$T$4,0),0),"")</f>
        <v/>
      </c>
      <c r="G20" s="35" t="str">
        <f>IFERROR(VLOOKUP($C20,'Entocentric lens DB'!$B$5:$T$309,MATCH('Entocentric lens DB'!$G$4,'Entocentric lens DB'!$B$4:$T$4,0),0),"")</f>
        <v/>
      </c>
      <c r="H20" s="35" t="str">
        <f>IFERROR(VLOOKUP($C20,'Entocentric lens DB'!$B$5:$T$309,MATCH('Entocentric lens DB'!$P$4,'Entocentric lens DB'!$B$4:$T$4,0),0),"")</f>
        <v/>
      </c>
      <c r="I20" s="42" t="str">
        <f>IFERROR(VLOOKUP($C20,'Entocentric lens DB'!$B$5:$T$309,MATCH('Entocentric lens DB'!$Q$4,'Entocentric lens DB'!$B$4:$T$4,0),0),"")</f>
        <v/>
      </c>
      <c r="J20" s="35" t="str">
        <f>IFERROR(VLOOKUP($I20,'Optotune lens DB'!$B$5:$I$23,MATCH('Optotune lens DB'!$I$4,'Optotune lens DB'!$B$4:$I$4,0),0),"")</f>
        <v/>
      </c>
      <c r="L20" s="35" t="str">
        <f>IFERROR(VLOOKUP($C20,'Entocentric lens DB'!$B$5:$T$309,MATCH('Entocentric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DB'!$B$5:$H$23,MATCH('Optotune lens DB'!$D$4,'Optotune lens DB'!$B$4:$H$4,0),0)),"inf")&lt;0,"inf",IFERROR(1000/(1000/$M20+VLOOKUP($I20,'Optotune lens DB'!$B$5:$H$23,MATCH('Optotune lens DB'!$D$4,'Optotune lens DB'!$B$4:$H$4,0),0)),"inf")))</f>
        <v/>
      </c>
      <c r="O20" s="32" t="str">
        <f>IF(ISBLANK(C20),"",IF(N20="inf",1000/(VLOOKUP($I20,'Optotune lens DB'!$B$5:$H$23,MATCH('Optotune lens DB'!$E$4,'Optotune lens DB'!$B$4:$H$4,0),0)-VLOOKUP($I20,'Optotune lens DB'!$B$5:$H$23,MATCH('Optotune lens DB'!$D$4,'Optotune lens DB'!$B$4:$H$4,0),0)),1000/(1000/$M20+VLOOKUP($I20,'Optotune lens DB'!$B$5:$H$23,MATCH('Optotune lens DB'!$E$4,'Optotune lens DB'!$B$4:$H$4,0),0))))</f>
        <v/>
      </c>
      <c r="P20" s="35"/>
      <c r="Q20" s="45" t="str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/>
      </c>
    </row>
    <row r="21" spans="2:19">
      <c r="B21" s="31" t="s">
        <v>87</v>
      </c>
      <c r="C21" s="30" t="s">
        <v>131</v>
      </c>
      <c r="D21" s="30" t="s">
        <v>131</v>
      </c>
      <c r="E21" s="30" t="s">
        <v>131</v>
      </c>
      <c r="F21" s="30" t="s">
        <v>131</v>
      </c>
      <c r="G21" s="30" t="s">
        <v>131</v>
      </c>
      <c r="H21" s="30" t="s">
        <v>131</v>
      </c>
      <c r="I21" s="30" t="s">
        <v>131</v>
      </c>
      <c r="J21" s="30" t="s">
        <v>131</v>
      </c>
      <c r="K21" s="30" t="s">
        <v>131</v>
      </c>
      <c r="L21" s="30" t="s">
        <v>131</v>
      </c>
      <c r="M21" s="30" t="s">
        <v>131</v>
      </c>
      <c r="N21" s="30" t="s">
        <v>131</v>
      </c>
      <c r="O21" s="30" t="s">
        <v>131</v>
      </c>
      <c r="P21" s="30" t="s">
        <v>131</v>
      </c>
      <c r="Q21" s="30" t="s">
        <v>131</v>
      </c>
      <c r="R21" s="30" t="s">
        <v>131</v>
      </c>
      <c r="S21" s="30" t="s">
        <v>131</v>
      </c>
    </row>
  </sheetData>
  <phoneticPr fontId="20" type="noConversion"/>
  <dataValidations count="4">
    <dataValidation type="list" allowBlank="1" showInputMessage="1" showErrorMessage="1" sqref="E5:E20" xr:uid="{00000000-0002-0000-1600-000000000000}">
      <formula1>Mounts</formula1>
    </dataValidation>
    <dataValidation type="list" allowBlank="1" showInputMessage="1" showErrorMessage="1" sqref="F5:F20" xr:uid="{00000000-0002-0000-1600-000001000000}">
      <formula1>Formats</formula1>
    </dataValidation>
    <dataValidation type="list" allowBlank="1" showInputMessage="1" showErrorMessage="1" sqref="G5:G20" xr:uid="{00000000-0002-0000-1600-000002000000}">
      <formula1>Filter</formula1>
    </dataValidation>
    <dataValidation type="list" allowBlank="1" showInputMessage="1" showErrorMessage="1" sqref="H5:H20 J5:J20" xr:uid="{00000000-0002-0000-1600-000003000000}">
      <formula1>Prices</formula1>
    </dataValidation>
  </dataValidations>
  <hyperlinks>
    <hyperlink ref="B2" location="Overview!A1" display="Back to overview" xr:uid="{00000000-0004-0000-1600-000000000000}"/>
  </hyperlinks>
  <pageMargins left="0.3" right="0.3" top="0.5" bottom="0.5" header="0.1" footer="0.1"/>
  <pageSetup paperSize="9" orientation="landscape" r:id="rId1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S21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602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Kowa</v>
      </c>
      <c r="C5" s="49" t="s">
        <v>139</v>
      </c>
      <c r="D5" s="35">
        <f>IFERROR(VLOOKUP($C5,'Entocentric lens DB'!$B$5:$T$309,MATCH('Entocentric lens DB'!$D$4,'Entocentric lens DB'!$B$4:$T$4,0),0),"")</f>
        <v>25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2/3"</v>
      </c>
      <c r="G5" s="35" t="str">
        <f>IFERROR(VLOOKUP($C5,'Entocentric lens DB'!$B$5:$T$309,MATCH('Entocentric lens DB'!$G$4,'Entocentric lens DB'!$B$4:$T$4,0),0),"")</f>
        <v>M30.5x0.5</v>
      </c>
      <c r="H5" s="35" t="str">
        <f>IFERROR(VLOOKUP($C5,'Entocentric lens DB'!$B$5:$T$309,MATCH('Entocentric lens DB'!$P$4,'Entocentric lens DB'!$B$4:$T$4,0),0),"")</f>
        <v>200-500$</v>
      </c>
      <c r="I5" s="42" t="str">
        <f>IFERROR(VLOOKUP($C5,'Entocentric lens DB'!$B$5:$T$309,MATCH('Entocentric lens DB'!$Q$4,'Entocentric lens DB'!$B$4:$T$4,0),0),"")</f>
        <v>EL-16-40-TC-VIS-5D-M30.5</v>
      </c>
      <c r="J5" s="35" t="str">
        <f>IFERROR(VLOOKUP($I5,'Optotune lens DB'!$B$5:$I$23,MATCH('Optotune lens DB'!$I$4,'Optotune lens DB'!$B$4:$I$4,0),0),"")</f>
        <v>500-1000$</v>
      </c>
      <c r="K5" s="3" t="s">
        <v>582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/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2.5</v>
      </c>
    </row>
    <row r="6" spans="1:19">
      <c r="B6" s="3" t="str">
        <f>IFERROR(VLOOKUP($C6,'Entocentric lens DB'!$B$5:$T$309,MATCH('Entocentric lens DB'!$C$4,'Entocentric lens DB'!$B$4:$T$4,0),0),"")</f>
        <v>Computar</v>
      </c>
      <c r="C6" s="49" t="s">
        <v>140</v>
      </c>
      <c r="D6" s="35">
        <f>IFERROR(VLOOKUP($C6,'Entocentric lens DB'!$B$5:$T$309,MATCH('Entocentric lens DB'!$D$4,'Entocentric lens DB'!$B$4:$T$4,0),0),"")</f>
        <v>25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2/3"</v>
      </c>
      <c r="G6" s="35" t="str">
        <f>IFERROR(VLOOKUP($C6,'Entocentric lens DB'!$B$5:$T$309,MATCH('Entocentric lens DB'!$G$4,'Entocentric lens DB'!$B$4:$T$4,0),0),"")</f>
        <v>M27x0.5</v>
      </c>
      <c r="H6" s="35" t="str">
        <f>IFERROR(VLOOKUP($C6,'Entocentric lens DB'!$B$5:$T$309,MATCH('Entocentric lens DB'!$P$4,'Entocentric lens DB'!$B$4:$T$4,0),0),"")</f>
        <v>200-500$</v>
      </c>
      <c r="I6" s="42" t="str">
        <f>IFERROR(VLOOKUP($C6,'Entocentric lens DB'!$B$5:$T$309,MATCH('Entocentric lens DB'!$Q$4,'Entocentric lens DB'!$B$4:$T$4,0),0),"")</f>
        <v>EL-16-40-TC-VIS-5D-M27</v>
      </c>
      <c r="J6" s="35" t="str">
        <f>IFERROR(VLOOKUP($I6,'Optotune lens DB'!$B$5:$I$23,MATCH('Optotune lens DB'!$I$4,'Optotune lens DB'!$B$4:$I$4,0),0),"")</f>
        <v>500-1000$</v>
      </c>
      <c r="K6" s="3" t="s">
        <v>582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/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2.5</v>
      </c>
    </row>
    <row r="7" spans="1:19">
      <c r="B7" s="3" t="str">
        <f>IFERROR(VLOOKUP($C7,'Entocentric lens DB'!$B$5:$T$309,MATCH('Entocentric lens DB'!$C$4,'Entocentric lens DB'!$B$4:$T$4,0),0),"")</f>
        <v>Fujinon</v>
      </c>
      <c r="C7" s="49" t="s">
        <v>144</v>
      </c>
      <c r="D7" s="35">
        <f>IFERROR(VLOOKUP($C7,'Entocentric lens DB'!$B$5:$T$309,MATCH('Entocentric lens DB'!$D$4,'Entocentric lens DB'!$B$4:$T$4,0),0),"")</f>
        <v>25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2/3"</v>
      </c>
      <c r="G7" s="35" t="str">
        <f>IFERROR(VLOOKUP($C7,'Entocentric lens DB'!$B$5:$T$309,MATCH('Entocentric lens DB'!$G$4,'Entocentric lens DB'!$B$4:$T$4,0),0),"")</f>
        <v>M25.5x0.5</v>
      </c>
      <c r="H7" s="35" t="str">
        <f>IFERROR(VLOOKUP($C7,'Entocentric lens DB'!$B$5:$T$309,MATCH('Entocentric lens DB'!$P$4,'Entocentric lens DB'!$B$4:$T$4,0),0),"")</f>
        <v>200-500$</v>
      </c>
      <c r="I7" s="42" t="str">
        <f>IFERROR(VLOOKUP($C7,'Entocentric lens DB'!$B$5:$T$309,MATCH('Entocentric lens DB'!$Q$4,'Entocentric lens DB'!$B$4:$T$4,0),0),"")</f>
        <v>EL-16-40-TC-VIS-5D-M25.5</v>
      </c>
      <c r="J7" s="35" t="str">
        <f>IFERROR(VLOOKUP($I7,'Optotune lens DB'!$B$5:$I$23,MATCH('Optotune lens DB'!$I$4,'Optotune lens DB'!$B$4:$I$4,0),0),"")</f>
        <v>500-1000$</v>
      </c>
      <c r="K7" s="3" t="s">
        <v>582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35"/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3.5</v>
      </c>
    </row>
    <row r="8" spans="1:19">
      <c r="B8" s="3" t="str">
        <f>IFERROR(VLOOKUP($C8,'Entocentric lens DB'!$B$5:$T$309,MATCH('Entocentric lens DB'!$C$4,'Entocentric lens DB'!$B$4:$T$4,0),0),"")</f>
        <v>Kowa</v>
      </c>
      <c r="C8" s="49" t="s">
        <v>182</v>
      </c>
      <c r="D8" s="35">
        <f>IFERROR(VLOOKUP($C8,'Entocentric lens DB'!$B$5:$T$309,MATCH('Entocentric lens DB'!$D$4,'Entocentric lens DB'!$B$4:$T$4,0),0),"")</f>
        <v>25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2/3"</v>
      </c>
      <c r="G8" s="35" t="str">
        <f>IFERROR(VLOOKUP($C8,'Entocentric lens DB'!$B$5:$T$309,MATCH('Entocentric lens DB'!$G$4,'Entocentric lens DB'!$B$4:$T$4,0),0),"")</f>
        <v>M27x0.5</v>
      </c>
      <c r="H8" s="35" t="str">
        <f>IFERROR(VLOOKUP($C8,'Entocentric lens DB'!$B$5:$T$309,MATCH('Entocentric lens DB'!$P$4,'Entocentric lens DB'!$B$4:$T$4,0),0),"")</f>
        <v>200-500$</v>
      </c>
      <c r="I8" s="42" t="str">
        <f>IFERROR(VLOOKUP($C8,'Entocentric lens DB'!$B$5:$T$309,MATCH('Entocentric lens DB'!$Q$4,'Entocentric lens DB'!$B$4:$T$4,0),0),"")</f>
        <v>EL-16-40-TC-VIS-5D-M27</v>
      </c>
      <c r="J8" s="35" t="str">
        <f>IFERROR(VLOOKUP($I8,'Optotune lens DB'!$B$5:$I$23,MATCH('Optotune lens DB'!$I$4,'Optotune lens DB'!$B$4:$I$4,0),0),"")</f>
        <v>500-1000$</v>
      </c>
      <c r="K8" s="3" t="s">
        <v>582</v>
      </c>
      <c r="L8" s="35" t="str">
        <f>IFERROR(VLOOKUP($C8,'Entocentric lens DB'!$B$5:$T$309,MATCH('Entocentric lens DB'!$R$4,'Entocentric lens DB'!$B$4:$T$4,0),0),"")</f>
        <v>NA</v>
      </c>
      <c r="M8" s="41">
        <f>IF(ISBLANK(C8),"",Overview!$H$3)</f>
        <v>1000</v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>inf</v>
      </c>
      <c r="O8" s="32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>200</v>
      </c>
      <c r="P8" s="35"/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4</v>
      </c>
    </row>
    <row r="9" spans="1:19">
      <c r="B9" s="3" t="str">
        <f>IFERROR(VLOOKUP($C9,'Entocentric lens DB'!$B$5:$T$309,MATCH('Entocentric lens DB'!$C$4,'Entocentric lens DB'!$B$4:$T$4,0),0),"")</f>
        <v>Edmund Optics</v>
      </c>
      <c r="C9" s="49" t="s">
        <v>194</v>
      </c>
      <c r="D9" s="35">
        <f>IFERROR(VLOOKUP($C9,'Entocentric lens DB'!$B$5:$T$309,MATCH('Entocentric lens DB'!$D$4,'Entocentric lens DB'!$B$4:$T$4,0),0),"")</f>
        <v>25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2/3"</v>
      </c>
      <c r="G9" s="35" t="str">
        <f>IFERROR(VLOOKUP($C9,'Entocentric lens DB'!$B$5:$T$309,MATCH('Entocentric lens DB'!$G$4,'Entocentric lens DB'!$B$4:$T$4,0),0),"")</f>
        <v>M25.5x0.5</v>
      </c>
      <c r="H9" s="35" t="str">
        <f>IFERROR(VLOOKUP($C9,'Entocentric lens DB'!$B$5:$T$309,MATCH('Entocentric lens DB'!$P$4,'Entocentric lens DB'!$B$4:$T$4,0),0),"")</f>
        <v>200-500$</v>
      </c>
      <c r="I9" s="42" t="str">
        <f>IFERROR(VLOOKUP($C9,'Entocentric lens DB'!$B$5:$T$309,MATCH('Entocentric lens DB'!$Q$4,'Entocentric lens DB'!$B$4:$T$4,0),0),"")</f>
        <v>EL-16-40-TC-VIS-5D-M25.5</v>
      </c>
      <c r="J9" s="35" t="str">
        <f>IFERROR(VLOOKUP($I9,'Optotune lens DB'!$B$5:$I$23,MATCH('Optotune lens DB'!$I$4,'Optotune lens DB'!$B$4:$I$4,0),0),"")</f>
        <v>500-1000$</v>
      </c>
      <c r="K9" s="3" t="s">
        <v>582</v>
      </c>
      <c r="L9" s="35" t="str">
        <f>IFERROR(VLOOKUP($C9,'Entocentric lens DB'!$B$5:$T$309,MATCH('Entocentric lens DB'!$R$4,'Entocentric lens DB'!$B$4:$T$4,0),0),"")</f>
        <v>NA</v>
      </c>
      <c r="M9" s="41">
        <f>IF(ISBLANK(C9),"",Overview!$H$3)</f>
        <v>1000</v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>inf</v>
      </c>
      <c r="O9" s="32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>200</v>
      </c>
      <c r="P9" s="35"/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</row>
    <row r="10" spans="1:19">
      <c r="B10" s="3" t="str">
        <f>IFERROR(VLOOKUP($C10,'Entocentric lens DB'!$B$5:$T$309,MATCH('Entocentric lens DB'!$C$4,'Entocentric lens DB'!$B$4:$T$4,0),0),"")</f>
        <v>Optart</v>
      </c>
      <c r="C10" s="49" t="s">
        <v>415</v>
      </c>
      <c r="D10" s="35">
        <f>IFERROR(VLOOKUP($C10,'Entocentric lens DB'!$B$5:$T$309,MATCH('Entocentric lens DB'!$D$4,'Entocentric lens DB'!$B$4:$T$4,0),0),"")</f>
        <v>25</v>
      </c>
      <c r="E10" s="35" t="str">
        <f>IFERROR(VLOOKUP($C10,'Entocentric lens DB'!$B$5:$T$309,MATCH('Entocentric lens DB'!$E$4,'Entocentric lens DB'!$B$4:$T$4,0),0),"")</f>
        <v>C-mount</v>
      </c>
      <c r="F10" s="35" t="str">
        <f>IFERROR(VLOOKUP($C10,'Entocentric lens DB'!$B$5:$T$309,MATCH('Entocentric lens DB'!$F$4,'Entocentric lens DB'!$B$4:$T$4,0),0),"")</f>
        <v>2/3"</v>
      </c>
      <c r="G10" s="35" t="str">
        <f>IFERROR(VLOOKUP($C10,'Entocentric lens DB'!$B$5:$T$309,MATCH('Entocentric lens DB'!$G$4,'Entocentric lens DB'!$B$4:$T$4,0),0),"")</f>
        <v>M27x0.5</v>
      </c>
      <c r="H10" s="35" t="str">
        <f>IFERROR(VLOOKUP($C10,'Entocentric lens DB'!$B$5:$T$309,MATCH('Entocentric lens DB'!$P$4,'Entocentric lens DB'!$B$4:$T$4,0),0),"")</f>
        <v>On Request</v>
      </c>
      <c r="I10" s="42" t="str">
        <f>IFERROR(VLOOKUP($C10,'Entocentric lens DB'!$B$5:$T$309,MATCH('Entocentric lens DB'!$Q$4,'Entocentric lens DB'!$B$4:$T$4,0),0),"")</f>
        <v>EL-16-40-TC-VIS-5D-M27</v>
      </c>
      <c r="J10" s="35" t="str">
        <f>IFERROR(VLOOKUP($I10,'Optotune lens DB'!$B$5:$I$23,MATCH('Optotune lens DB'!$I$4,'Optotune lens DB'!$B$4:$I$4,0),0),"")</f>
        <v>500-1000$</v>
      </c>
      <c r="K10" s="3" t="s">
        <v>582</v>
      </c>
      <c r="L10" s="35" t="str">
        <f>IFERROR(VLOOKUP($C10,'Entocentric lens DB'!$B$5:$T$309,MATCH('Entocentric lens DB'!$R$4,'Entocentric lens DB'!$B$4:$T$4,0),0),"")</f>
        <v>NA</v>
      </c>
      <c r="M10" s="41">
        <f>IF(ISBLANK(C10),"",Overview!$H$3)</f>
        <v>1000</v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>inf</v>
      </c>
      <c r="O10" s="32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>200</v>
      </c>
      <c r="P10" s="35"/>
      <c r="Q10" s="45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>3.5</v>
      </c>
    </row>
    <row r="11" spans="1:19">
      <c r="B11" s="3" t="str">
        <f>IFERROR(VLOOKUP($C11,'Entocentric lens DB'!$B$5:$T$309,MATCH('Entocentric lens DB'!$C$4,'Entocentric lens DB'!$B$4:$T$4,0),0),"")</f>
        <v>Optart</v>
      </c>
      <c r="C11" s="49" t="s">
        <v>429</v>
      </c>
      <c r="D11" s="35">
        <f>IFERROR(VLOOKUP($C11,'Entocentric lens DB'!$B$5:$T$309,MATCH('Entocentric lens DB'!$D$4,'Entocentric lens DB'!$B$4:$T$4,0),0),"")</f>
        <v>25</v>
      </c>
      <c r="E11" s="35" t="str">
        <f>IFERROR(VLOOKUP($C11,'Entocentric lens DB'!$B$5:$T$309,MATCH('Entocentric lens DB'!$E$4,'Entocentric lens DB'!$B$4:$T$4,0),0),"")</f>
        <v>C-mount</v>
      </c>
      <c r="F11" s="35" t="str">
        <f>IFERROR(VLOOKUP($C11,'Entocentric lens DB'!$B$5:$T$309,MATCH('Entocentric lens DB'!$F$4,'Entocentric lens DB'!$B$4:$T$4,0),0),"")</f>
        <v>2/3"</v>
      </c>
      <c r="G11" s="35" t="str">
        <f>IFERROR(VLOOKUP($C11,'Entocentric lens DB'!$B$5:$T$309,MATCH('Entocentric lens DB'!$G$4,'Entocentric lens DB'!$B$4:$T$4,0),0),"")</f>
        <v>M27XP0.5</v>
      </c>
      <c r="H11" s="35" t="str">
        <f>IFERROR(VLOOKUP($C11,'Entocentric lens DB'!$B$5:$T$309,MATCH('Entocentric lens DB'!$P$4,'Entocentric lens DB'!$B$4:$T$4,0),0),"")</f>
        <v>On Request</v>
      </c>
      <c r="I11" s="42" t="str">
        <f>IFERROR(VLOOKUP($C11,'Entocentric lens DB'!$B$5:$T$309,MATCH('Entocentric lens DB'!$Q$4,'Entocentric lens DB'!$B$4:$T$4,0),0),"")</f>
        <v>EL-16-40-TC-VIS-5D-M27</v>
      </c>
      <c r="J11" s="35" t="str">
        <f>IFERROR(VLOOKUP($I11,'Optotune lens DB'!$B$5:$I$23,MATCH('Optotune lens DB'!$I$4,'Optotune lens DB'!$B$4:$I$4,0),0),"")</f>
        <v>500-1000$</v>
      </c>
      <c r="K11" s="3" t="s">
        <v>582</v>
      </c>
      <c r="L11" s="35" t="str">
        <f>IFERROR(VLOOKUP($C11,'Entocentric lens DB'!$B$5:$T$309,MATCH('Entocentric lens DB'!$R$4,'Entocentric lens DB'!$B$4:$T$4,0),0),"")</f>
        <v>NA</v>
      </c>
      <c r="M11" s="41">
        <f>IF(ISBLANK(C11),"",Overview!$H$3)</f>
        <v>1000</v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>inf</v>
      </c>
      <c r="O11" s="32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>200</v>
      </c>
      <c r="P11" s="35"/>
      <c r="Q11" s="45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>5</v>
      </c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IF(ISBLANK(C12),"",Overview!$H$3)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IF(ISBLANK(C13),"",Overview!$H$3)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IF(ISBLANK(C14),"",Overview!$H$3)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IF(ISBLANK(C15),"",Overview!$H$3)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IF(ISBLANK(C16),"",Overview!$H$3)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IF(ISBLANK(C17),"",Overview!$H$3)</f>
        <v/>
      </c>
      <c r="N17" s="32"/>
      <c r="O17" s="32"/>
      <c r="P17" s="35"/>
      <c r="Q17" s="45"/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" t="str">
        <f>IFERROR(VLOOKUP($C20,'Entocentric lens DB'!$B$5:$T$309,MATCH('Entocentric lens DB'!$C$4,'Entocentric lens DB'!$B$4:$T$4,0),0),"")</f>
        <v/>
      </c>
      <c r="D20" s="35" t="str">
        <f>IFERROR(VLOOKUP($C20,'Entocentric lens DB'!$B$5:$T$309,MATCH('Entocentric lens DB'!$D$4,'Entocentric lens DB'!$B$4:$T$4,0),0),"")</f>
        <v/>
      </c>
      <c r="E20" s="35" t="str">
        <f>IFERROR(VLOOKUP($C20,'Entocentric lens DB'!$B$5:$T$309,MATCH('Entocentric lens DB'!$E$4,'Entocentric lens DB'!$B$4:$T$4,0),0),"")</f>
        <v/>
      </c>
      <c r="F20" s="35" t="str">
        <f>IFERROR(VLOOKUP($C20,'Entocentric lens DB'!$B$5:$T$309,MATCH('Entocentric lens DB'!$F$4,'Entocentric lens DB'!$B$4:$T$4,0),0),"")</f>
        <v/>
      </c>
      <c r="G20" s="35" t="str">
        <f>IFERROR(VLOOKUP($C20,'Entocentric lens DB'!$B$5:$T$309,MATCH('Entocentric lens DB'!$G$4,'Entocentric lens DB'!$B$4:$T$4,0),0),"")</f>
        <v/>
      </c>
      <c r="H20" s="35" t="str">
        <f>IFERROR(VLOOKUP($C20,'Entocentric lens DB'!$B$5:$T$309,MATCH('Entocentric lens DB'!$P$4,'Entocentric lens DB'!$B$4:$T$4,0),0),"")</f>
        <v/>
      </c>
      <c r="I20" s="42" t="str">
        <f>IFERROR(VLOOKUP($C20,'Entocentric lens DB'!$B$5:$T$309,MATCH('Entocentric lens DB'!$Q$4,'Entocentric lens DB'!$B$4:$T$4,0),0),"")</f>
        <v/>
      </c>
      <c r="J20" s="35" t="str">
        <f>IFERROR(VLOOKUP($I20,'Optotune lens DB'!$B$5:$I$23,MATCH('Optotune lens DB'!$I$4,'Optotune lens DB'!$B$4:$I$4,0),0),"")</f>
        <v/>
      </c>
      <c r="L20" s="35" t="str">
        <f>IFERROR(VLOOKUP($C20,'Entocentric lens DB'!$B$5:$T$309,MATCH('Entocentric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DB'!$B$5:$H$23,MATCH('Optotune lens DB'!$D$4,'Optotune lens DB'!$B$4:$H$4,0),0)),"inf")&lt;0,"inf",IFERROR(1000/(1000/$M20+VLOOKUP($I20,'Optotune lens DB'!$B$5:$H$23,MATCH('Optotune lens DB'!$D$4,'Optotune lens DB'!$B$4:$H$4,0),0)),"inf")))</f>
        <v/>
      </c>
      <c r="O20" s="32" t="str">
        <f>IF(ISBLANK(C20),"",IF(N20="inf",1000/(VLOOKUP($I20,'Optotune lens DB'!$B$5:$H$23,MATCH('Optotune lens DB'!$E$4,'Optotune lens DB'!$B$4:$H$4,0),0)-VLOOKUP($I20,'Optotune lens DB'!$B$5:$H$23,MATCH('Optotune lens DB'!$D$4,'Optotune lens DB'!$B$4:$H$4,0),0)),1000/(1000/$M20+VLOOKUP($I20,'Optotune lens DB'!$B$5:$H$23,MATCH('Optotune lens DB'!$E$4,'Optotune lens DB'!$B$4:$H$4,0),0))))</f>
        <v/>
      </c>
      <c r="P20" s="35"/>
      <c r="Q20" s="45" t="str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/>
      </c>
    </row>
    <row r="21" spans="2:19">
      <c r="B21" s="31" t="s">
        <v>87</v>
      </c>
      <c r="C21" s="30" t="s">
        <v>131</v>
      </c>
      <c r="D21" s="30" t="s">
        <v>131</v>
      </c>
      <c r="E21" s="30" t="s">
        <v>131</v>
      </c>
      <c r="F21" s="30" t="s">
        <v>131</v>
      </c>
      <c r="G21" s="30" t="s">
        <v>131</v>
      </c>
      <c r="H21" s="30" t="s">
        <v>131</v>
      </c>
      <c r="I21" s="30" t="s">
        <v>131</v>
      </c>
      <c r="J21" s="30" t="s">
        <v>131</v>
      </c>
      <c r="K21" s="30" t="s">
        <v>131</v>
      </c>
      <c r="L21" s="30" t="s">
        <v>131</v>
      </c>
      <c r="M21" s="30" t="s">
        <v>131</v>
      </c>
      <c r="N21" s="30" t="s">
        <v>131</v>
      </c>
      <c r="O21" s="30" t="s">
        <v>131</v>
      </c>
      <c r="P21" s="30" t="s">
        <v>131</v>
      </c>
      <c r="Q21" s="30" t="s">
        <v>131</v>
      </c>
      <c r="R21" s="30" t="s">
        <v>131</v>
      </c>
      <c r="S21" s="30" t="s">
        <v>131</v>
      </c>
    </row>
  </sheetData>
  <phoneticPr fontId="20" type="noConversion"/>
  <dataValidations count="4">
    <dataValidation type="list" allowBlank="1" showInputMessage="1" showErrorMessage="1" sqref="J5:J20 H5:H20" xr:uid="{00000000-0002-0000-1700-000000000000}">
      <formula1>Prices</formula1>
    </dataValidation>
    <dataValidation type="list" allowBlank="1" showInputMessage="1" showErrorMessage="1" sqref="G5:G20" xr:uid="{00000000-0002-0000-1700-000001000000}">
      <formula1>Filter</formula1>
    </dataValidation>
    <dataValidation type="list" allowBlank="1" showInputMessage="1" showErrorMessage="1" sqref="F5:F20" xr:uid="{00000000-0002-0000-1700-000002000000}">
      <formula1>Formats</formula1>
    </dataValidation>
    <dataValidation type="list" allowBlank="1" showInputMessage="1" showErrorMessage="1" sqref="E5:E20" xr:uid="{00000000-0002-0000-1700-000003000000}">
      <formula1>Mounts</formula1>
    </dataValidation>
  </dataValidations>
  <hyperlinks>
    <hyperlink ref="B2" location="Overview!A1" display="Back to overview" xr:uid="{00000000-0004-0000-1700-000000000000}"/>
  </hyperlinks>
  <pageMargins left="0.3" right="0.3" top="0.5" bottom="0.5" header="0.1" footer="0.1"/>
  <pageSetup paperSize="9" orientation="landscape" r:id="rId1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S23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603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Kowa</v>
      </c>
      <c r="C5" s="49" t="s">
        <v>679</v>
      </c>
      <c r="D5" s="35">
        <f>IFERROR(VLOOKUP($C5,'Entocentric lens DB'!$B$5:$T$309,MATCH('Entocentric lens DB'!$D$4,'Entocentric lens DB'!$B$4:$T$4,0),0),"")</f>
        <v>35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1"</v>
      </c>
      <c r="G5" s="35" t="str">
        <f>IFERROR(VLOOKUP($C5,'Entocentric lens DB'!$B$5:$T$309,MATCH('Entocentric lens DB'!$G$4,'Entocentric lens DB'!$B$4:$T$4,0),0),"")</f>
        <v>None</v>
      </c>
      <c r="H5" s="35" t="str">
        <f>IFERROR(VLOOKUP($C5,'Entocentric lens DB'!$B$5:$T$309,MATCH('Entocentric lens DB'!$P$4,'Entocentric lens DB'!$B$4:$T$4,0),0),"")</f>
        <v>200-500$</v>
      </c>
      <c r="I5" s="42" t="str">
        <f>IFERROR(VLOOKUP($C5,'Entocentric lens DB'!$B$5:$T$309,MATCH('Entocentric lens DB'!$Q$4,'Entocentric lens DB'!$B$4:$T$4,0),0),"")</f>
        <v>EL-16-40-TC-VIS-5D-C</v>
      </c>
      <c r="J5" s="35" t="str">
        <f>IFERROR(VLOOKUP($I5,'Optotune lens DB'!$B$5:$I$23,MATCH('Optotune lens DB'!$I$4,'Optotune lens DB'!$B$4:$I$4,0),0),"")</f>
        <v>500-1000$</v>
      </c>
      <c r="K5" s="3" t="s">
        <v>574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660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3.5</v>
      </c>
      <c r="R5" s="85" t="s">
        <v>255</v>
      </c>
      <c r="S5" s="3" t="s">
        <v>689</v>
      </c>
    </row>
    <row r="6" spans="1:19">
      <c r="B6" s="3" t="str">
        <f>IFERROR(VLOOKUP($C6,'Entocentric lens DB'!$B$5:$T$309,MATCH('Entocentric lens DB'!$C$4,'Entocentric lens DB'!$B$4:$T$4,0),0),"")</f>
        <v>Kowa</v>
      </c>
      <c r="C6" s="28" t="s">
        <v>110</v>
      </c>
      <c r="D6" s="35">
        <f>IFERROR(VLOOKUP($C6,'Entocentric lens DB'!$B$5:$T$309,MATCH('Entocentric lens DB'!$D$4,'Entocentric lens DB'!$B$4:$T$4,0),0),"")</f>
        <v>35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2/3"</v>
      </c>
      <c r="G6" s="35" t="str">
        <f>IFERROR(VLOOKUP($C6,'Entocentric lens DB'!$B$5:$T$309,MATCH('Entocentric lens DB'!$G$4,'Entocentric lens DB'!$B$4:$T$4,0),0),"")</f>
        <v>M27x0.5</v>
      </c>
      <c r="H6" s="35" t="str">
        <f>IFERROR(VLOOKUP($C6,'Entocentric lens DB'!$B$5:$T$309,MATCH('Entocentric lens DB'!$P$4,'Entocentric lens DB'!$B$4:$T$4,0),0),"")</f>
        <v>100-200$</v>
      </c>
      <c r="I6" s="42" t="str">
        <f>IFERROR(VLOOKUP($C6,'Entocentric lens DB'!$B$5:$T$309,MATCH('Entocentric lens DB'!$Q$4,'Entocentric lens DB'!$B$4:$T$4,0),0),"")</f>
        <v>EL-16-40-TC-VIS-5D-M27</v>
      </c>
      <c r="J6" s="35" t="str">
        <f>IFERROR(VLOOKUP($I6,'Optotune lens DB'!$B$5:$I$23,MATCH('Optotune lens DB'!$I$4,'Optotune lens DB'!$B$4:$I$4,0),0),"")</f>
        <v>500-1000$</v>
      </c>
      <c r="K6" s="3" t="s">
        <v>578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 t="s">
        <v>660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5</v>
      </c>
    </row>
    <row r="7" spans="1:19">
      <c r="B7" s="3" t="str">
        <f>IFERROR(VLOOKUP($C7,'Entocentric lens DB'!$B$5:$T$309,MATCH('Entocentric lens DB'!$C$4,'Entocentric lens DB'!$B$4:$T$4,0),0),"")</f>
        <v>Kowa</v>
      </c>
      <c r="C7" s="49" t="s">
        <v>161</v>
      </c>
      <c r="D7" s="35">
        <f>IFERROR(VLOOKUP($C7,'Entocentric lens DB'!$B$5:$T$309,MATCH('Entocentric lens DB'!$D$4,'Entocentric lens DB'!$B$4:$T$4,0),0),"")</f>
        <v>35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2/3"</v>
      </c>
      <c r="G7" s="35" t="str">
        <f>IFERROR(VLOOKUP($C7,'Entocentric lens DB'!$B$5:$T$309,MATCH('Entocentric lens DB'!$G$4,'Entocentric lens DB'!$B$4:$T$4,0),0),"")</f>
        <v>M30.5x0.5</v>
      </c>
      <c r="H7" s="35" t="str">
        <f>IFERROR(VLOOKUP($C7,'Entocentric lens DB'!$B$5:$T$309,MATCH('Entocentric lens DB'!$P$4,'Entocentric lens DB'!$B$4:$T$4,0),0),"")</f>
        <v>200-500$</v>
      </c>
      <c r="I7" s="42" t="str">
        <f>IFERROR(VLOOKUP($C7,'Entocentric lens DB'!$B$5:$T$309,MATCH('Entocentric lens DB'!$Q$4,'Entocentric lens DB'!$B$4:$T$4,0),0),"")</f>
        <v>EL-16-40-TC-VIS-5D-M30.5</v>
      </c>
      <c r="J7" s="35" t="str">
        <f>IFERROR(VLOOKUP($I7,'Optotune lens DB'!$B$5:$I$23,MATCH('Optotune lens DB'!$I$4,'Optotune lens DB'!$B$4:$I$4,0),0),"")</f>
        <v>500-1000$</v>
      </c>
      <c r="K7" s="3" t="s">
        <v>578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35" t="s">
        <v>660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2.5</v>
      </c>
    </row>
    <row r="8" spans="1:19">
      <c r="B8" s="3" t="str">
        <f>IFERROR(VLOOKUP($C8,'Entocentric lens DB'!$B$5:$T$309,MATCH('Entocentric lens DB'!$C$4,'Entocentric lens DB'!$B$4:$T$4,0),0),"")</f>
        <v>Computar</v>
      </c>
      <c r="C8" s="49" t="s">
        <v>155</v>
      </c>
      <c r="D8" s="35">
        <f>IFERROR(VLOOKUP($C8,'Entocentric lens DB'!$B$5:$T$309,MATCH('Entocentric lens DB'!$D$4,'Entocentric lens DB'!$B$4:$T$4,0),0),"")</f>
        <v>35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2/3"</v>
      </c>
      <c r="G8" s="35" t="str">
        <f>IFERROR(VLOOKUP($C8,'Entocentric lens DB'!$B$5:$T$309,MATCH('Entocentric lens DB'!$G$4,'Entocentric lens DB'!$B$4:$T$4,0),0),"")</f>
        <v>M27x0.5</v>
      </c>
      <c r="H8" s="35" t="str">
        <f>IFERROR(VLOOKUP($C8,'Entocentric lens DB'!$B$5:$T$309,MATCH('Entocentric lens DB'!$P$4,'Entocentric lens DB'!$B$4:$T$4,0),0),"")</f>
        <v>200-500$</v>
      </c>
      <c r="I8" s="42" t="str">
        <f>IFERROR(VLOOKUP($C8,'Entocentric lens DB'!$B$5:$T$309,MATCH('Entocentric lens DB'!$Q$4,'Entocentric lens DB'!$B$4:$T$4,0),0),"")</f>
        <v>EL-16-40-TC-VIS-5D-M27</v>
      </c>
      <c r="J8" s="35" t="str">
        <f>IFERROR(VLOOKUP($I8,'Optotune lens DB'!$B$5:$I$23,MATCH('Optotune lens DB'!$I$4,'Optotune lens DB'!$B$4:$I$4,0),0),"")</f>
        <v>500-1000$</v>
      </c>
      <c r="K8" s="3" t="s">
        <v>578</v>
      </c>
      <c r="L8" s="35" t="str">
        <f>IFERROR(VLOOKUP($C8,'Entocentric lens DB'!$B$5:$T$309,MATCH('Entocentric lens DB'!$R$4,'Entocentric lens DB'!$B$4:$T$4,0),0),"")</f>
        <v>NA</v>
      </c>
      <c r="M8" s="41">
        <f>IF(ISBLANK(C8),"",Overview!$H$3)</f>
        <v>1000</v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>inf</v>
      </c>
      <c r="O8" s="32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>200</v>
      </c>
      <c r="P8" s="35" t="s">
        <v>660</v>
      </c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2.5</v>
      </c>
    </row>
    <row r="9" spans="1:19">
      <c r="B9" s="3" t="str">
        <f>IFERROR(VLOOKUP($C9,'Entocentric lens DB'!$B$5:$T$309,MATCH('Entocentric lens DB'!$C$4,'Entocentric lens DB'!$B$4:$T$4,0),0),"")</f>
        <v>Fujinon</v>
      </c>
      <c r="C9" s="49" t="s">
        <v>150</v>
      </c>
      <c r="D9" s="35">
        <f>IFERROR(VLOOKUP($C9,'Entocentric lens DB'!$B$5:$T$309,MATCH('Entocentric lens DB'!$D$4,'Entocentric lens DB'!$B$4:$T$4,0),0),"")</f>
        <v>35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2/3"</v>
      </c>
      <c r="G9" s="35" t="str">
        <f>IFERROR(VLOOKUP($C9,'Entocentric lens DB'!$B$5:$T$309,MATCH('Entocentric lens DB'!$G$4,'Entocentric lens DB'!$B$4:$T$4,0),0),"")</f>
        <v>M25.5x0.5</v>
      </c>
      <c r="H9" s="35" t="str">
        <f>IFERROR(VLOOKUP($C9,'Entocentric lens DB'!$B$5:$T$309,MATCH('Entocentric lens DB'!$P$4,'Entocentric lens DB'!$B$4:$T$4,0),0),"")</f>
        <v>200-500$</v>
      </c>
      <c r="I9" s="42" t="str">
        <f>IFERROR(VLOOKUP($C9,'Entocentric lens DB'!$B$5:$T$309,MATCH('Entocentric lens DB'!$Q$4,'Entocentric lens DB'!$B$4:$T$4,0),0),"")</f>
        <v>EL-16-40-TC-VIS-5D-M25.5</v>
      </c>
      <c r="J9" s="35" t="str">
        <f>IFERROR(VLOOKUP($I9,'Optotune lens DB'!$B$5:$I$23,MATCH('Optotune lens DB'!$I$4,'Optotune lens DB'!$B$4:$I$4,0),0),"")</f>
        <v>500-1000$</v>
      </c>
      <c r="K9" s="3" t="s">
        <v>578</v>
      </c>
      <c r="L9" s="35" t="str">
        <f>IFERROR(VLOOKUP($C9,'Entocentric lens DB'!$B$5:$T$309,MATCH('Entocentric lens DB'!$R$4,'Entocentric lens DB'!$B$4:$T$4,0),0),"")</f>
        <v>NA</v>
      </c>
      <c r="M9" s="41">
        <f>IF(ISBLANK(C9),"",Overview!$H$3)</f>
        <v>1000</v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>inf</v>
      </c>
      <c r="O9" s="32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>200</v>
      </c>
      <c r="P9" s="35" t="s">
        <v>660</v>
      </c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3.5</v>
      </c>
    </row>
    <row r="10" spans="1:19">
      <c r="B10" s="3" t="str">
        <f>IFERROR(VLOOKUP($C10,'Entocentric lens DB'!$B$5:$T$309,MATCH('Entocentric lens DB'!$C$4,'Entocentric lens DB'!$B$4:$T$4,0),0),"")</f>
        <v>Kowa</v>
      </c>
      <c r="C10" s="49" t="s">
        <v>183</v>
      </c>
      <c r="D10" s="35">
        <f>IFERROR(VLOOKUP($C10,'Entocentric lens DB'!$B$5:$T$309,MATCH('Entocentric lens DB'!$D$4,'Entocentric lens DB'!$B$4:$T$4,0),0),"")</f>
        <v>35</v>
      </c>
      <c r="E10" s="35" t="str">
        <f>IFERROR(VLOOKUP($C10,'Entocentric lens DB'!$B$5:$T$309,MATCH('Entocentric lens DB'!$E$4,'Entocentric lens DB'!$B$4:$T$4,0),0),"")</f>
        <v>C-mount</v>
      </c>
      <c r="F10" s="35" t="str">
        <f>IFERROR(VLOOKUP($C10,'Entocentric lens DB'!$B$5:$T$309,MATCH('Entocentric lens DB'!$F$4,'Entocentric lens DB'!$B$4:$T$4,0),0),"")</f>
        <v>2/3"</v>
      </c>
      <c r="G10" s="35" t="str">
        <f>IFERROR(VLOOKUP($C10,'Entocentric lens DB'!$B$5:$T$309,MATCH('Entocentric lens DB'!$G$4,'Entocentric lens DB'!$B$4:$T$4,0),0),"")</f>
        <v>M27x0.5</v>
      </c>
      <c r="H10" s="35" t="str">
        <f>IFERROR(VLOOKUP($C10,'Entocentric lens DB'!$B$5:$T$309,MATCH('Entocentric lens DB'!$P$4,'Entocentric lens DB'!$B$4:$T$4,0),0),"")</f>
        <v>200-500$</v>
      </c>
      <c r="I10" s="42" t="str">
        <f>IFERROR(VLOOKUP($C10,'Entocentric lens DB'!$B$5:$T$309,MATCH('Entocentric lens DB'!$Q$4,'Entocentric lens DB'!$B$4:$T$4,0),0),"")</f>
        <v>EL-16-40-TC-VIS-5D-M27</v>
      </c>
      <c r="J10" s="35" t="str">
        <f>IFERROR(VLOOKUP($I10,'Optotune lens DB'!$B$5:$I$23,MATCH('Optotune lens DB'!$I$4,'Optotune lens DB'!$B$4:$I$4,0),0),"")</f>
        <v>500-1000$</v>
      </c>
      <c r="K10" s="3" t="s">
        <v>578</v>
      </c>
      <c r="L10" s="35" t="str">
        <f>IFERROR(VLOOKUP($C10,'Entocentric lens DB'!$B$5:$T$309,MATCH('Entocentric lens DB'!$R$4,'Entocentric lens DB'!$B$4:$T$4,0),0),"")</f>
        <v>NA</v>
      </c>
      <c r="M10" s="41">
        <f>IF(ISBLANK(C10),"",Overview!$H$3)</f>
        <v>1000</v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>inf</v>
      </c>
      <c r="O10" s="32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>200</v>
      </c>
      <c r="P10" s="35" t="s">
        <v>660</v>
      </c>
      <c r="Q10" s="45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>4</v>
      </c>
    </row>
    <row r="11" spans="1:19">
      <c r="B11" s="3" t="str">
        <f>IFERROR(VLOOKUP($C11,'Entocentric lens DB'!$B$5:$T$309,MATCH('Entocentric lens DB'!$C$4,'Entocentric lens DB'!$B$4:$T$4,0),0),"")</f>
        <v>Edmund Optics</v>
      </c>
      <c r="C11" s="49" t="s">
        <v>193</v>
      </c>
      <c r="D11" s="35">
        <f>IFERROR(VLOOKUP($C11,'Entocentric lens DB'!$B$5:$T$309,MATCH('Entocentric lens DB'!$D$4,'Entocentric lens DB'!$B$4:$T$4,0),0),"")</f>
        <v>35</v>
      </c>
      <c r="E11" s="35" t="str">
        <f>IFERROR(VLOOKUP($C11,'Entocentric lens DB'!$B$5:$T$309,MATCH('Entocentric lens DB'!$E$4,'Entocentric lens DB'!$B$4:$T$4,0),0),"")</f>
        <v>C-mount</v>
      </c>
      <c r="F11" s="35" t="str">
        <f>IFERROR(VLOOKUP($C11,'Entocentric lens DB'!$B$5:$T$309,MATCH('Entocentric lens DB'!$F$4,'Entocentric lens DB'!$B$4:$T$4,0),0),"")</f>
        <v>2/3"</v>
      </c>
      <c r="G11" s="35" t="str">
        <f>IFERROR(VLOOKUP($C11,'Entocentric lens DB'!$B$5:$T$309,MATCH('Entocentric lens DB'!$G$4,'Entocentric lens DB'!$B$4:$T$4,0),0),"")</f>
        <v>M25.5x0.5</v>
      </c>
      <c r="H11" s="35" t="str">
        <f>IFERROR(VLOOKUP($C11,'Entocentric lens DB'!$B$5:$T$309,MATCH('Entocentric lens DB'!$P$4,'Entocentric lens DB'!$B$4:$T$4,0),0),"")</f>
        <v>200-500$</v>
      </c>
      <c r="I11" s="42" t="str">
        <f>IFERROR(VLOOKUP($C11,'Entocentric lens DB'!$B$5:$T$309,MATCH('Entocentric lens DB'!$Q$4,'Entocentric lens DB'!$B$4:$T$4,0),0),"")</f>
        <v>EL-16-40-TC-VIS-5D-M25.5</v>
      </c>
      <c r="J11" s="35" t="str">
        <f>IFERROR(VLOOKUP($I11,'Optotune lens DB'!$B$5:$I$23,MATCH('Optotune lens DB'!$I$4,'Optotune lens DB'!$B$4:$I$4,0),0),"")</f>
        <v>500-1000$</v>
      </c>
      <c r="K11" s="3" t="s">
        <v>578</v>
      </c>
      <c r="L11" s="35" t="str">
        <f>IFERROR(VLOOKUP($C11,'Entocentric lens DB'!$B$5:$T$309,MATCH('Entocentric lens DB'!$R$4,'Entocentric lens DB'!$B$4:$T$4,0),0),"")</f>
        <v>NA</v>
      </c>
      <c r="M11" s="41">
        <f>IF(ISBLANK(C11),"",Overview!$H$3)</f>
        <v>1000</v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>inf</v>
      </c>
      <c r="O11" s="32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>200</v>
      </c>
      <c r="P11" s="35" t="s">
        <v>660</v>
      </c>
      <c r="Q11" s="45" t="str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/>
      </c>
    </row>
    <row r="12" spans="1:19">
      <c r="B12" s="3" t="str">
        <f>IFERROR(VLOOKUP($C12,'Entocentric lens DB'!$B$5:$T$309,MATCH('Entocentric lens DB'!$C$4,'Entocentric lens DB'!$B$4:$T$4,0),0),"")</f>
        <v>Optart</v>
      </c>
      <c r="C12" s="49" t="s">
        <v>422</v>
      </c>
      <c r="D12" s="35">
        <f>IFERROR(VLOOKUP($C12,'Entocentric lens DB'!$B$5:$T$309,MATCH('Entocentric lens DB'!$D$4,'Entocentric lens DB'!$B$4:$T$4,0),0),"")</f>
        <v>35</v>
      </c>
      <c r="E12" s="35" t="str">
        <f>IFERROR(VLOOKUP($C12,'Entocentric lens DB'!$B$5:$T$309,MATCH('Entocentric lens DB'!$E$4,'Entocentric lens DB'!$B$4:$T$4,0),0),"")</f>
        <v>C-mount</v>
      </c>
      <c r="F12" s="35" t="str">
        <f>IFERROR(VLOOKUP($C12,'Entocentric lens DB'!$B$5:$T$309,MATCH('Entocentric lens DB'!$F$4,'Entocentric lens DB'!$B$4:$T$4,0),0),"")</f>
        <v>2/3"</v>
      </c>
      <c r="G12" s="35" t="str">
        <f>IFERROR(VLOOKUP($C12,'Entocentric lens DB'!$B$5:$T$309,MATCH('Entocentric lens DB'!$G$4,'Entocentric lens DB'!$B$4:$T$4,0),0),"")</f>
        <v>M25.5x0.5</v>
      </c>
      <c r="H12" s="35" t="str">
        <f>IFERROR(VLOOKUP($C12,'Entocentric lens DB'!$B$5:$T$309,MATCH('Entocentric lens DB'!$P$4,'Entocentric lens DB'!$B$4:$T$4,0),0),"")</f>
        <v>On Request</v>
      </c>
      <c r="I12" s="42" t="str">
        <f>IFERROR(VLOOKUP($C12,'Entocentric lens DB'!$B$5:$T$309,MATCH('Entocentric lens DB'!$Q$4,'Entocentric lens DB'!$B$4:$T$4,0),0),"")</f>
        <v>EL-16-40-TC-VIS-5D-M25.5</v>
      </c>
      <c r="J12" s="35" t="str">
        <f>IFERROR(VLOOKUP($I12,'Optotune lens DB'!$B$5:$I$23,MATCH('Optotune lens DB'!$I$4,'Optotune lens DB'!$B$4:$I$4,0),0),"")</f>
        <v>500-1000$</v>
      </c>
      <c r="K12" s="3" t="s">
        <v>578</v>
      </c>
      <c r="L12" s="35" t="str">
        <f>IFERROR(VLOOKUP($C12,'Entocentric lens DB'!$B$5:$T$309,MATCH('Entocentric lens DB'!$R$4,'Entocentric lens DB'!$B$4:$T$4,0),0),"")</f>
        <v>NA</v>
      </c>
      <c r="M12" s="41">
        <f>IF(ISBLANK(C12),"",Overview!$H$3)</f>
        <v>1000</v>
      </c>
      <c r="N12" s="32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>inf</v>
      </c>
      <c r="O12" s="32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>200</v>
      </c>
      <c r="P12" s="35" t="s">
        <v>660</v>
      </c>
      <c r="Q12" s="45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>3.5</v>
      </c>
    </row>
    <row r="13" spans="1:19">
      <c r="B13" s="3" t="str">
        <f>IFERROR(VLOOKUP($C13,'Entocentric lens DB'!$B$5:$T$309,MATCH('Entocentric lens DB'!$C$4,'Entocentric lens DB'!$B$4:$T$4,0),0),"")</f>
        <v>Optart</v>
      </c>
      <c r="C13" s="49" t="s">
        <v>430</v>
      </c>
      <c r="D13" s="35">
        <f>IFERROR(VLOOKUP($C13,'Entocentric lens DB'!$B$5:$T$309,MATCH('Entocentric lens DB'!$D$4,'Entocentric lens DB'!$B$4:$T$4,0),0),"")</f>
        <v>35</v>
      </c>
      <c r="E13" s="35" t="str">
        <f>IFERROR(VLOOKUP($C13,'Entocentric lens DB'!$B$5:$T$309,MATCH('Entocentric lens DB'!$E$4,'Entocentric lens DB'!$B$4:$T$4,0),0),"")</f>
        <v>C-mount</v>
      </c>
      <c r="F13" s="35" t="str">
        <f>IFERROR(VLOOKUP($C13,'Entocentric lens DB'!$B$5:$T$309,MATCH('Entocentric lens DB'!$F$4,'Entocentric lens DB'!$B$4:$T$4,0),0),"")</f>
        <v>2/3"</v>
      </c>
      <c r="G13" s="35" t="str">
        <f>IFERROR(VLOOKUP($C13,'Entocentric lens DB'!$B$5:$T$309,MATCH('Entocentric lens DB'!$G$4,'Entocentric lens DB'!$B$4:$T$4,0),0),"")</f>
        <v>M30.5XP0.5</v>
      </c>
      <c r="H13" s="35" t="str">
        <f>IFERROR(VLOOKUP($C13,'Entocentric lens DB'!$B$5:$T$309,MATCH('Entocentric lens DB'!$P$4,'Entocentric lens DB'!$B$4:$T$4,0),0),"")</f>
        <v>On Request</v>
      </c>
      <c r="I13" s="42" t="str">
        <f>IFERROR(VLOOKUP($C13,'Entocentric lens DB'!$B$5:$T$309,MATCH('Entocentric lens DB'!$Q$4,'Entocentric lens DB'!$B$4:$T$4,0),0),"")</f>
        <v>EL-16-40-TC-VIS-5D-M30.5</v>
      </c>
      <c r="J13" s="35" t="str">
        <f>IFERROR(VLOOKUP($I13,'Optotune lens DB'!$B$5:$I$23,MATCH('Optotune lens DB'!$I$4,'Optotune lens DB'!$B$4:$I$4,0),0),"")</f>
        <v>500-1000$</v>
      </c>
      <c r="K13" s="3" t="s">
        <v>578</v>
      </c>
      <c r="L13" s="35" t="str">
        <f>IFERROR(VLOOKUP($C13,'Entocentric lens DB'!$B$5:$T$309,MATCH('Entocentric lens DB'!$R$4,'Entocentric lens DB'!$B$4:$T$4,0),0),"")</f>
        <v>NA</v>
      </c>
      <c r="M13" s="41">
        <f>IF(ISBLANK(C13),"",Overview!$H$3)</f>
        <v>1000</v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>inf</v>
      </c>
      <c r="O13" s="32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>200</v>
      </c>
      <c r="P13" s="35" t="s">
        <v>660</v>
      </c>
      <c r="Q13" s="45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>5</v>
      </c>
    </row>
    <row r="14" spans="1:19">
      <c r="B14" s="3" t="str">
        <f>IFERROR(VLOOKUP($C14,'Entocentric lens DB'!$B$5:$T$309,MATCH('Entocentric lens DB'!$C$4,'Entocentric lens DB'!$B$4:$T$4,0),0),"")</f>
        <v>Optart</v>
      </c>
      <c r="C14" s="49" t="s">
        <v>407</v>
      </c>
      <c r="D14" s="35">
        <f>IFERROR(VLOOKUP($C14,'Entocentric lens DB'!$B$5:$T$309,MATCH('Entocentric lens DB'!$D$4,'Entocentric lens DB'!$B$4:$T$4,0),0),"")</f>
        <v>35</v>
      </c>
      <c r="E14" s="35" t="str">
        <f>IFERROR(VLOOKUP($C14,'Entocentric lens DB'!$B$5:$T$309,MATCH('Entocentric lens DB'!$E$4,'Entocentric lens DB'!$B$4:$T$4,0),0),"")</f>
        <v>C-mount</v>
      </c>
      <c r="F14" s="35" t="str">
        <f>IFERROR(VLOOKUP($C14,'Entocentric lens DB'!$B$5:$T$309,MATCH('Entocentric lens DB'!$F$4,'Entocentric lens DB'!$B$4:$T$4,0),0),"")</f>
        <v>1"</v>
      </c>
      <c r="G14" s="35" t="str">
        <f>IFERROR(VLOOKUP($C14,'Entocentric lens DB'!$B$5:$T$309,MATCH('Entocentric lens DB'!$G$4,'Entocentric lens DB'!$B$4:$T$4,0),0),"")</f>
        <v>M46XP0.75</v>
      </c>
      <c r="H14" s="35" t="str">
        <f>IFERROR(VLOOKUP($C14,'Entocentric lens DB'!$B$5:$T$309,MATCH('Entocentric lens DB'!$P$4,'Entocentric lens DB'!$B$4:$T$4,0),0),"")</f>
        <v>On Request</v>
      </c>
      <c r="I14" s="42" t="str">
        <f>IFERROR(VLOOKUP($C14,'Entocentric lens DB'!$B$5:$T$309,MATCH('Entocentric lens DB'!$Q$4,'Entocentric lens DB'!$B$4:$T$4,0),0),"")</f>
        <v>EL-16-40-TC-VIS-5D-C</v>
      </c>
      <c r="J14" s="35" t="str">
        <f>IFERROR(VLOOKUP($I14,'Optotune lens DB'!$B$5:$I$23,MATCH('Optotune lens DB'!$I$4,'Optotune lens DB'!$B$4:$I$4,0),0),"")</f>
        <v>500-1000$</v>
      </c>
      <c r="K14" s="3" t="s">
        <v>574</v>
      </c>
      <c r="L14" s="35" t="str">
        <f>IFERROR(VLOOKUP($C14,'Entocentric lens DB'!$B$5:$T$309,MATCH('Entocentric lens DB'!$R$4,'Entocentric lens DB'!$B$4:$T$4,0),0),"")</f>
        <v>NA</v>
      </c>
      <c r="M14" s="41"/>
      <c r="N14" s="84">
        <v>88</v>
      </c>
      <c r="O14" s="84">
        <v>67</v>
      </c>
      <c r="P14" s="35" t="s">
        <v>660</v>
      </c>
      <c r="Q14" s="45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>5</v>
      </c>
    </row>
    <row r="15" spans="1:19">
      <c r="B15" s="3" t="str">
        <f>IFERROR(VLOOKUP($C15,'Entocentric lens DB'!$B$5:$T$309,MATCH('Entocentric lens DB'!$C$4,'Entocentric lens DB'!$B$4:$T$4,0),0),"")</f>
        <v>Kowa</v>
      </c>
      <c r="C15" s="28" t="s">
        <v>110</v>
      </c>
      <c r="D15" s="35">
        <f>IFERROR(VLOOKUP($C15,'Entocentric lens DB'!$B$5:$T$309,MATCH('Entocentric lens DB'!$D$4,'Entocentric lens DB'!$B$4:$T$4,0),0),"")</f>
        <v>35</v>
      </c>
      <c r="E15" s="35" t="str">
        <f>IFERROR(VLOOKUP($C15,'Entocentric lens DB'!$B$5:$T$309,MATCH('Entocentric lens DB'!$E$4,'Entocentric lens DB'!$B$4:$T$4,0),0),"")</f>
        <v>C-mount</v>
      </c>
      <c r="F15" s="35" t="str">
        <f>IFERROR(VLOOKUP($C15,'Entocentric lens DB'!$B$5:$T$309,MATCH('Entocentric lens DB'!$F$4,'Entocentric lens DB'!$B$4:$T$4,0),0),"")</f>
        <v>2/3"</v>
      </c>
      <c r="G15" s="35" t="str">
        <f>IFERROR(VLOOKUP($C15,'Entocentric lens DB'!$B$5:$T$309,MATCH('Entocentric lens DB'!$G$4,'Entocentric lens DB'!$B$4:$T$4,0),0),"")</f>
        <v>M27x0.5</v>
      </c>
      <c r="H15" s="35" t="str">
        <f>IFERROR(VLOOKUP($C15,'Entocentric lens DB'!$B$5:$T$309,MATCH('Entocentric lens DB'!$P$4,'Entocentric lens DB'!$B$4:$T$4,0),0),"")</f>
        <v>100-200$</v>
      </c>
      <c r="I15" s="42" t="s">
        <v>71</v>
      </c>
      <c r="J15" s="35" t="str">
        <f>IFERROR(VLOOKUP($I15,'Optotune lens DB'!$B$5:$I$23,MATCH('Optotune lens DB'!$I$4,'Optotune lens DB'!$B$4:$I$4,0),0),"")</f>
        <v>500-1000$</v>
      </c>
      <c r="K15" s="3" t="s">
        <v>574</v>
      </c>
      <c r="L15" s="35" t="str">
        <f>IFERROR(VLOOKUP($C15,'Entocentric lens DB'!$B$5:$T$309,MATCH('Entocentric lens DB'!$R$4,'Entocentric lens DB'!$B$4:$T$4,0),0),"")</f>
        <v>NA</v>
      </c>
      <c r="M15" s="41"/>
      <c r="N15" s="84">
        <v>88</v>
      </c>
      <c r="O15" s="84">
        <v>67</v>
      </c>
      <c r="P15" s="35" t="s">
        <v>660</v>
      </c>
      <c r="Q15" s="45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>5</v>
      </c>
    </row>
    <row r="16" spans="1:19">
      <c r="B16" s="3" t="str">
        <f>IFERROR(VLOOKUP($C16,'Entocentric lens DB'!$B$5:$T$309,MATCH('Entocentric lens DB'!$C$4,'Entocentric lens DB'!$B$4:$T$4,0),0),"")</f>
        <v>Kowa</v>
      </c>
      <c r="C16" s="49" t="s">
        <v>161</v>
      </c>
      <c r="D16" s="35">
        <f>IFERROR(VLOOKUP($C16,'Entocentric lens DB'!$B$5:$T$309,MATCH('Entocentric lens DB'!$D$4,'Entocentric lens DB'!$B$4:$T$4,0),0),"")</f>
        <v>35</v>
      </c>
      <c r="E16" s="35" t="str">
        <f>IFERROR(VLOOKUP($C16,'Entocentric lens DB'!$B$5:$T$309,MATCH('Entocentric lens DB'!$E$4,'Entocentric lens DB'!$B$4:$T$4,0),0),"")</f>
        <v>C-mount</v>
      </c>
      <c r="F16" s="35" t="str">
        <f>IFERROR(VLOOKUP($C16,'Entocentric lens DB'!$B$5:$T$309,MATCH('Entocentric lens DB'!$F$4,'Entocentric lens DB'!$B$4:$T$4,0),0),"")</f>
        <v>2/3"</v>
      </c>
      <c r="G16" s="35" t="str">
        <f>IFERROR(VLOOKUP($C16,'Entocentric lens DB'!$B$5:$T$309,MATCH('Entocentric lens DB'!$G$4,'Entocentric lens DB'!$B$4:$T$4,0),0),"")</f>
        <v>M30.5x0.5</v>
      </c>
      <c r="H16" s="35" t="str">
        <f>IFERROR(VLOOKUP($C16,'Entocentric lens DB'!$B$5:$T$309,MATCH('Entocentric lens DB'!$P$4,'Entocentric lens DB'!$B$4:$T$4,0),0),"")</f>
        <v>200-500$</v>
      </c>
      <c r="I16" s="42" t="s">
        <v>71</v>
      </c>
      <c r="J16" s="35" t="str">
        <f>IFERROR(VLOOKUP($I16,'Optotune lens DB'!$B$5:$I$23,MATCH('Optotune lens DB'!$I$4,'Optotune lens DB'!$B$4:$I$4,0),0),"")</f>
        <v>500-1000$</v>
      </c>
      <c r="K16" s="3" t="s">
        <v>574</v>
      </c>
      <c r="L16" s="35" t="str">
        <f>IFERROR(VLOOKUP($C16,'Entocentric lens DB'!$B$5:$T$309,MATCH('Entocentric lens DB'!$R$4,'Entocentric lens DB'!$B$4:$T$4,0),0),"")</f>
        <v>NA</v>
      </c>
      <c r="M16" s="41"/>
      <c r="N16" s="84">
        <v>88</v>
      </c>
      <c r="O16" s="84">
        <v>67</v>
      </c>
      <c r="P16" s="35" t="s">
        <v>660</v>
      </c>
      <c r="Q16" s="45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>2.5</v>
      </c>
    </row>
    <row r="17" spans="2:19">
      <c r="B17" s="3" t="str">
        <f>IFERROR(VLOOKUP($C17,'Entocentric lens DB'!$B$5:$T$309,MATCH('Entocentric lens DB'!$C$4,'Entocentric lens DB'!$B$4:$T$4,0),0),"")</f>
        <v>Computar</v>
      </c>
      <c r="C17" s="49" t="s">
        <v>155</v>
      </c>
      <c r="D17" s="35">
        <f>IFERROR(VLOOKUP($C17,'Entocentric lens DB'!$B$5:$T$309,MATCH('Entocentric lens DB'!$D$4,'Entocentric lens DB'!$B$4:$T$4,0),0),"")</f>
        <v>35</v>
      </c>
      <c r="E17" s="35" t="str">
        <f>IFERROR(VLOOKUP($C17,'Entocentric lens DB'!$B$5:$T$309,MATCH('Entocentric lens DB'!$E$4,'Entocentric lens DB'!$B$4:$T$4,0),0),"")</f>
        <v>C-mount</v>
      </c>
      <c r="F17" s="35" t="str">
        <f>IFERROR(VLOOKUP($C17,'Entocentric lens DB'!$B$5:$T$309,MATCH('Entocentric lens DB'!$F$4,'Entocentric lens DB'!$B$4:$T$4,0),0),"")</f>
        <v>2/3"</v>
      </c>
      <c r="G17" s="35" t="str">
        <f>IFERROR(VLOOKUP($C17,'Entocentric lens DB'!$B$5:$T$309,MATCH('Entocentric lens DB'!$G$4,'Entocentric lens DB'!$B$4:$T$4,0),0),"")</f>
        <v>M27x0.5</v>
      </c>
      <c r="H17" s="35" t="str">
        <f>IFERROR(VLOOKUP($C17,'Entocentric lens DB'!$B$5:$T$309,MATCH('Entocentric lens DB'!$P$4,'Entocentric lens DB'!$B$4:$T$4,0),0),"")</f>
        <v>200-500$</v>
      </c>
      <c r="I17" s="42" t="s">
        <v>71</v>
      </c>
      <c r="J17" s="35" t="str">
        <f>IFERROR(VLOOKUP($I17,'Optotune lens DB'!$B$5:$I$23,MATCH('Optotune lens DB'!$I$4,'Optotune lens DB'!$B$4:$I$4,0),0),"")</f>
        <v>500-1000$</v>
      </c>
      <c r="K17" s="3" t="s">
        <v>574</v>
      </c>
      <c r="L17" s="35" t="str">
        <f>IFERROR(VLOOKUP($C17,'Entocentric lens DB'!$B$5:$T$309,MATCH('Entocentric lens DB'!$R$4,'Entocentric lens DB'!$B$4:$T$4,0),0),"")</f>
        <v>NA</v>
      </c>
      <c r="M17" s="41"/>
      <c r="N17" s="84">
        <v>88</v>
      </c>
      <c r="O17" s="84">
        <v>67</v>
      </c>
      <c r="P17" s="35" t="s">
        <v>660</v>
      </c>
      <c r="Q17" s="45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>2.5</v>
      </c>
    </row>
    <row r="18" spans="2:19">
      <c r="B18" s="3" t="str">
        <f>IFERROR(VLOOKUP($C18,'Entocentric lens DB'!$B$5:$T$309,MATCH('Entocentric lens DB'!$C$4,'Entocentric lens DB'!$B$4:$T$4,0),0),"")</f>
        <v>Fujinon</v>
      </c>
      <c r="C18" s="49" t="s">
        <v>622</v>
      </c>
      <c r="D18" s="35">
        <f>IFERROR(VLOOKUP($C18,'Entocentric lens DB'!$B$5:$T$309,MATCH('Entocentric lens DB'!$D$4,'Entocentric lens DB'!$B$4:$T$4,0),0),"")</f>
        <v>35</v>
      </c>
      <c r="E18" s="35" t="str">
        <f>IFERROR(VLOOKUP($C18,'Entocentric lens DB'!$B$5:$T$309,MATCH('Entocentric lens DB'!$E$4,'Entocentric lens DB'!$B$4:$T$4,0),0),"")</f>
        <v>C-mount</v>
      </c>
      <c r="F18" s="35" t="str">
        <f>IFERROR(VLOOKUP($C18,'Entocentric lens DB'!$B$5:$T$309,MATCH('Entocentric lens DB'!$F$4,'Entocentric lens DB'!$B$4:$T$4,0),0),"")</f>
        <v>2/3"</v>
      </c>
      <c r="G18" s="35" t="str">
        <f>IFERROR(VLOOKUP($C18,'Entocentric lens DB'!$B$5:$T$309,MATCH('Entocentric lens DB'!$G$4,'Entocentric lens DB'!$B$4:$T$4,0),0),"")</f>
        <v>M25.5x0.5</v>
      </c>
      <c r="H18" s="35" t="str">
        <f>IFERROR(VLOOKUP($C18,'Entocentric lens DB'!$B$5:$T$309,MATCH('Entocentric lens DB'!$P$4,'Entocentric lens DB'!$B$4:$T$4,0),0),"")</f>
        <v>200-500$</v>
      </c>
      <c r="I18" s="42" t="s">
        <v>71</v>
      </c>
      <c r="J18" s="35" t="str">
        <f>IFERROR(VLOOKUP($I18,'Optotune lens DB'!$B$5:$I$23,MATCH('Optotune lens DB'!$I$4,'Optotune lens DB'!$B$4:$I$4,0),0),"")</f>
        <v>500-1000$</v>
      </c>
      <c r="K18" s="3" t="s">
        <v>574</v>
      </c>
      <c r="L18" s="35" t="str">
        <f>IFERROR(VLOOKUP($C18,'Entocentric lens DB'!$B$5:$T$309,MATCH('Entocentric lens DB'!$R$4,'Entocentric lens DB'!$B$4:$T$4,0),0),"")</f>
        <v>NA</v>
      </c>
      <c r="M18" s="41"/>
      <c r="N18" s="84">
        <v>88</v>
      </c>
      <c r="O18" s="84">
        <v>67</v>
      </c>
      <c r="P18" s="35" t="s">
        <v>660</v>
      </c>
      <c r="Q18" s="45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>3.5</v>
      </c>
    </row>
    <row r="19" spans="2:19">
      <c r="B19" s="3" t="str">
        <f>IFERROR(VLOOKUP($C19,'Entocentric lens DB'!$B$5:$T$309,MATCH('Entocentric lens DB'!$C$4,'Entocentric lens DB'!$B$4:$T$4,0),0),"")</f>
        <v>Kowa</v>
      </c>
      <c r="C19" s="49" t="s">
        <v>183</v>
      </c>
      <c r="D19" s="35">
        <f>IFERROR(VLOOKUP($C19,'Entocentric lens DB'!$B$5:$T$309,MATCH('Entocentric lens DB'!$D$4,'Entocentric lens DB'!$B$4:$T$4,0),0),"")</f>
        <v>35</v>
      </c>
      <c r="E19" s="35" t="str">
        <f>IFERROR(VLOOKUP($C19,'Entocentric lens DB'!$B$5:$T$309,MATCH('Entocentric lens DB'!$E$4,'Entocentric lens DB'!$B$4:$T$4,0),0),"")</f>
        <v>C-mount</v>
      </c>
      <c r="F19" s="35" t="str">
        <f>IFERROR(VLOOKUP($C19,'Entocentric lens DB'!$B$5:$T$309,MATCH('Entocentric lens DB'!$F$4,'Entocentric lens DB'!$B$4:$T$4,0),0),"")</f>
        <v>2/3"</v>
      </c>
      <c r="G19" s="35" t="str">
        <f>IFERROR(VLOOKUP($C19,'Entocentric lens DB'!$B$5:$T$309,MATCH('Entocentric lens DB'!$G$4,'Entocentric lens DB'!$B$4:$T$4,0),0),"")</f>
        <v>M27x0.5</v>
      </c>
      <c r="H19" s="35" t="str">
        <f>IFERROR(VLOOKUP($C19,'Entocentric lens DB'!$B$5:$T$309,MATCH('Entocentric lens DB'!$P$4,'Entocentric lens DB'!$B$4:$T$4,0),0),"")</f>
        <v>200-500$</v>
      </c>
      <c r="I19" s="42" t="s">
        <v>71</v>
      </c>
      <c r="J19" s="35" t="str">
        <f>IFERROR(VLOOKUP($I19,'Optotune lens DB'!$B$5:$I$23,MATCH('Optotune lens DB'!$I$4,'Optotune lens DB'!$B$4:$I$4,0),0),"")</f>
        <v>500-1000$</v>
      </c>
      <c r="K19" s="3" t="s">
        <v>574</v>
      </c>
      <c r="L19" s="35" t="str">
        <f>IFERROR(VLOOKUP($C19,'Entocentric lens DB'!$B$5:$T$309,MATCH('Entocentric lens DB'!$R$4,'Entocentric lens DB'!$B$4:$T$4,0),0),"")</f>
        <v>NA</v>
      </c>
      <c r="M19" s="41"/>
      <c r="N19" s="84">
        <v>88</v>
      </c>
      <c r="O19" s="84">
        <v>67</v>
      </c>
      <c r="P19" s="35" t="s">
        <v>660</v>
      </c>
      <c r="Q19" s="45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>4</v>
      </c>
    </row>
    <row r="20" spans="2:19">
      <c r="B20" s="3" t="str">
        <f>IFERROR(VLOOKUP($C20,'Entocentric lens DB'!$B$5:$T$309,MATCH('Entocentric lens DB'!$C$4,'Entocentric lens DB'!$B$4:$T$4,0),0),"")</f>
        <v>Edmund Optics</v>
      </c>
      <c r="C20" s="49" t="s">
        <v>193</v>
      </c>
      <c r="D20" s="35">
        <f>IFERROR(VLOOKUP($C20,'Entocentric lens DB'!$B$5:$T$309,MATCH('Entocentric lens DB'!$D$4,'Entocentric lens DB'!$B$4:$T$4,0),0),"")</f>
        <v>35</v>
      </c>
      <c r="E20" s="35" t="str">
        <f>IFERROR(VLOOKUP($C20,'Entocentric lens DB'!$B$5:$T$309,MATCH('Entocentric lens DB'!$E$4,'Entocentric lens DB'!$B$4:$T$4,0),0),"")</f>
        <v>C-mount</v>
      </c>
      <c r="F20" s="35" t="str">
        <f>IFERROR(VLOOKUP($C20,'Entocentric lens DB'!$B$5:$T$309,MATCH('Entocentric lens DB'!$F$4,'Entocentric lens DB'!$B$4:$T$4,0),0),"")</f>
        <v>2/3"</v>
      </c>
      <c r="G20" s="35" t="str">
        <f>IFERROR(VLOOKUP($C20,'Entocentric lens DB'!$B$5:$T$309,MATCH('Entocentric lens DB'!$G$4,'Entocentric lens DB'!$B$4:$T$4,0),0),"")</f>
        <v>M25.5x0.5</v>
      </c>
      <c r="H20" s="35" t="str">
        <f>IFERROR(VLOOKUP($C20,'Entocentric lens DB'!$B$5:$T$309,MATCH('Entocentric lens DB'!$P$4,'Entocentric lens DB'!$B$4:$T$4,0),0),"")</f>
        <v>200-500$</v>
      </c>
      <c r="I20" s="42" t="s">
        <v>71</v>
      </c>
      <c r="J20" s="35" t="str">
        <f>IFERROR(VLOOKUP($I20,'Optotune lens DB'!$B$5:$I$23,MATCH('Optotune lens DB'!$I$4,'Optotune lens DB'!$B$4:$I$4,0),0),"")</f>
        <v>500-1000$</v>
      </c>
      <c r="K20" s="3" t="s">
        <v>574</v>
      </c>
      <c r="L20" s="35" t="str">
        <f>IFERROR(VLOOKUP($C20,'Entocentric lens DB'!$B$5:$T$309,MATCH('Entocentric lens DB'!$R$4,'Entocentric lens DB'!$B$4:$T$4,0),0),"")</f>
        <v>NA</v>
      </c>
      <c r="M20" s="41"/>
      <c r="N20" s="84">
        <v>88</v>
      </c>
      <c r="O20" s="84">
        <v>67</v>
      </c>
      <c r="P20" s="35" t="s">
        <v>660</v>
      </c>
      <c r="Q20" s="45" t="str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/>
      </c>
    </row>
    <row r="21" spans="2:19">
      <c r="B21" s="3" t="str">
        <f>IFERROR(VLOOKUP($C21,'Entocentric lens DB'!$B$5:$T$309,MATCH('Entocentric lens DB'!$C$4,'Entocentric lens DB'!$B$4:$T$4,0),0),"")</f>
        <v>Optart</v>
      </c>
      <c r="C21" s="49" t="s">
        <v>422</v>
      </c>
      <c r="D21" s="35">
        <f>IFERROR(VLOOKUP($C21,'Entocentric lens DB'!$B$5:$T$309,MATCH('Entocentric lens DB'!$D$4,'Entocentric lens DB'!$B$4:$T$4,0),0),"")</f>
        <v>35</v>
      </c>
      <c r="E21" s="35" t="str">
        <f>IFERROR(VLOOKUP($C21,'Entocentric lens DB'!$B$5:$T$309,MATCH('Entocentric lens DB'!$E$4,'Entocentric lens DB'!$B$4:$T$4,0),0),"")</f>
        <v>C-mount</v>
      </c>
      <c r="F21" s="35" t="str">
        <f>IFERROR(VLOOKUP($C21,'Entocentric lens DB'!$B$5:$T$309,MATCH('Entocentric lens DB'!$F$4,'Entocentric lens DB'!$B$4:$T$4,0),0),"")</f>
        <v>2/3"</v>
      </c>
      <c r="G21" s="35" t="str">
        <f>IFERROR(VLOOKUP($C21,'Entocentric lens DB'!$B$5:$T$309,MATCH('Entocentric lens DB'!$G$4,'Entocentric lens DB'!$B$4:$T$4,0),0),"")</f>
        <v>M25.5x0.5</v>
      </c>
      <c r="H21" s="35" t="str">
        <f>IFERROR(VLOOKUP($C21,'Entocentric lens DB'!$B$5:$T$309,MATCH('Entocentric lens DB'!$P$4,'Entocentric lens DB'!$B$4:$T$4,0),0),"")</f>
        <v>On Request</v>
      </c>
      <c r="I21" s="42" t="s">
        <v>71</v>
      </c>
      <c r="J21" s="35" t="str">
        <f>IFERROR(VLOOKUP($I21,'Optotune lens DB'!$B$5:$I$23,MATCH('Optotune lens DB'!$I$4,'Optotune lens DB'!$B$4:$I$4,0),0),"")</f>
        <v>500-1000$</v>
      </c>
      <c r="K21" s="3" t="s">
        <v>574</v>
      </c>
      <c r="L21" s="35" t="str">
        <f>IFERROR(VLOOKUP($C21,'Entocentric lens DB'!$B$5:$T$309,MATCH('Entocentric lens DB'!$R$4,'Entocentric lens DB'!$B$4:$T$4,0),0),"")</f>
        <v>NA</v>
      </c>
      <c r="M21" s="41"/>
      <c r="N21" s="84">
        <v>88</v>
      </c>
      <c r="O21" s="84">
        <v>67</v>
      </c>
      <c r="P21" s="35" t="s">
        <v>660</v>
      </c>
      <c r="Q21" s="45">
        <f>IFERROR(IF(VLOOKUP($C21,'Entocentric lens DB'!$B$5:$T$309,MATCH('Entocentric lens DB'!$M$4,'Entocentric lens DB'!$B$4:$T$4,0),0)=0,"",VLOOKUP($C21,'Entocentric lens DB'!$B$5:$T$309,MATCH('Entocentric lens DB'!$M$4,'Entocentric lens DB'!$B$4:$T$4,0),0)),"")</f>
        <v>3.5</v>
      </c>
    </row>
    <row r="22" spans="2:19">
      <c r="B22" s="3" t="str">
        <f>IFERROR(VLOOKUP($C22,'Entocentric lens DB'!$B$5:$T$309,MATCH('Entocentric lens DB'!$C$4,'Entocentric lens DB'!$B$4:$T$4,0),0),"")</f>
        <v>Optart</v>
      </c>
      <c r="C22" s="49" t="s">
        <v>430</v>
      </c>
      <c r="D22" s="35">
        <f>IFERROR(VLOOKUP($C22,'Entocentric lens DB'!$B$5:$T$309,MATCH('Entocentric lens DB'!$D$4,'Entocentric lens DB'!$B$4:$T$4,0),0),"")</f>
        <v>35</v>
      </c>
      <c r="E22" s="35" t="str">
        <f>IFERROR(VLOOKUP($C22,'Entocentric lens DB'!$B$5:$T$309,MATCH('Entocentric lens DB'!$E$4,'Entocentric lens DB'!$B$4:$T$4,0),0),"")</f>
        <v>C-mount</v>
      </c>
      <c r="F22" s="35" t="str">
        <f>IFERROR(VLOOKUP($C22,'Entocentric lens DB'!$B$5:$T$309,MATCH('Entocentric lens DB'!$F$4,'Entocentric lens DB'!$B$4:$T$4,0),0),"")</f>
        <v>2/3"</v>
      </c>
      <c r="G22" s="35" t="str">
        <f>IFERROR(VLOOKUP($C22,'Entocentric lens DB'!$B$5:$T$309,MATCH('Entocentric lens DB'!$G$4,'Entocentric lens DB'!$B$4:$T$4,0),0),"")</f>
        <v>M30.5XP0.5</v>
      </c>
      <c r="H22" s="35" t="str">
        <f>IFERROR(VLOOKUP($C22,'Entocentric lens DB'!$B$5:$T$309,MATCH('Entocentric lens DB'!$P$4,'Entocentric lens DB'!$B$4:$T$4,0),0),"")</f>
        <v>On Request</v>
      </c>
      <c r="I22" s="42" t="s">
        <v>71</v>
      </c>
      <c r="J22" s="35" t="str">
        <f>IFERROR(VLOOKUP($I22,'Optotune lens DB'!$B$5:$I$23,MATCH('Optotune lens DB'!$I$4,'Optotune lens DB'!$B$4:$I$4,0),0),"")</f>
        <v>500-1000$</v>
      </c>
      <c r="K22" s="3" t="s">
        <v>574</v>
      </c>
      <c r="L22" s="35" t="str">
        <f>IFERROR(VLOOKUP($C22,'Entocentric lens DB'!$B$5:$T$309,MATCH('Entocentric lens DB'!$R$4,'Entocentric lens DB'!$B$4:$T$4,0),0),"")</f>
        <v>NA</v>
      </c>
      <c r="M22" s="41"/>
      <c r="N22" s="84">
        <v>88</v>
      </c>
      <c r="O22" s="84">
        <v>67</v>
      </c>
      <c r="P22" s="35" t="s">
        <v>660</v>
      </c>
      <c r="Q22" s="45">
        <f>IFERROR(IF(VLOOKUP($C22,'Entocentric lens DB'!$B$5:$T$309,MATCH('Entocentric lens DB'!$M$4,'Entocentric lens DB'!$B$4:$T$4,0),0)=0,"",VLOOKUP($C22,'Entocentric lens DB'!$B$5:$T$309,MATCH('Entocentric lens DB'!$M$4,'Entocentric lens DB'!$B$4:$T$4,0),0)),"")</f>
        <v>5</v>
      </c>
    </row>
    <row r="23" spans="2:19">
      <c r="B23" s="31" t="s">
        <v>87</v>
      </c>
      <c r="C23" s="30" t="s">
        <v>131</v>
      </c>
      <c r="D23" s="30" t="s">
        <v>131</v>
      </c>
      <c r="E23" s="30" t="s">
        <v>131</v>
      </c>
      <c r="F23" s="30" t="s">
        <v>131</v>
      </c>
      <c r="G23" s="30" t="s">
        <v>131</v>
      </c>
      <c r="H23" s="30" t="s">
        <v>131</v>
      </c>
      <c r="I23" s="30" t="s">
        <v>131</v>
      </c>
      <c r="J23" s="30" t="s">
        <v>131</v>
      </c>
      <c r="K23" s="30" t="s">
        <v>131</v>
      </c>
      <c r="L23" s="30" t="s">
        <v>131</v>
      </c>
      <c r="M23" s="30" t="s">
        <v>131</v>
      </c>
      <c r="N23" s="30" t="s">
        <v>131</v>
      </c>
      <c r="O23" s="30" t="s">
        <v>131</v>
      </c>
      <c r="P23" s="30" t="s">
        <v>131</v>
      </c>
      <c r="Q23" s="30" t="s">
        <v>131</v>
      </c>
      <c r="R23" s="30" t="s">
        <v>131</v>
      </c>
      <c r="S23" s="30" t="s">
        <v>131</v>
      </c>
    </row>
  </sheetData>
  <phoneticPr fontId="20" type="noConversion"/>
  <dataValidations count="4">
    <dataValidation type="list" allowBlank="1" showInputMessage="1" showErrorMessage="1" sqref="E5:E22" xr:uid="{00000000-0002-0000-1800-000000000000}">
      <formula1>Mounts</formula1>
    </dataValidation>
    <dataValidation type="list" allowBlank="1" showInputMessage="1" showErrorMessage="1" sqref="F5:F22" xr:uid="{00000000-0002-0000-1800-000001000000}">
      <formula1>Formats</formula1>
    </dataValidation>
    <dataValidation type="list" allowBlank="1" showInputMessage="1" showErrorMessage="1" sqref="G5:G22" xr:uid="{00000000-0002-0000-1800-000002000000}">
      <formula1>Filter</formula1>
    </dataValidation>
    <dataValidation type="list" allowBlank="1" showInputMessage="1" showErrorMessage="1" sqref="H5:H22 J5:J22" xr:uid="{00000000-0002-0000-1800-000003000000}">
      <formula1>Prices</formula1>
    </dataValidation>
  </dataValidations>
  <hyperlinks>
    <hyperlink ref="B2" location="Overview!A1" display="Back to overview" xr:uid="{00000000-0004-0000-1800-000000000000}"/>
    <hyperlink ref="R5" r:id="rId1" xr:uid="{048F755E-8604-44C5-9DC5-F262B1EB1F0F}"/>
  </hyperlinks>
  <pageMargins left="0.3" right="0.3" top="0.5" bottom="0.5" header="0.1" footer="0.1"/>
  <pageSetup paperSize="9" orientation="landscape"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S34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3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604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C4C</v>
      </c>
      <c r="C5" s="49" t="s">
        <v>652</v>
      </c>
      <c r="D5" s="35">
        <f>IFERROR(VLOOKUP($C5,'Entocentric lens DB'!$B$5:$T$309,MATCH('Entocentric lens DB'!$D$4,'Entocentric lens DB'!$B$4:$T$4,0),0),"")</f>
        <v>50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1.1"</v>
      </c>
      <c r="G5" s="35" t="str">
        <f>IFERROR(VLOOKUP($C5,'Entocentric lens DB'!$B$5:$T$309,MATCH('Entocentric lens DB'!$G$4,'Entocentric lens DB'!$B$4:$T$4,0),0),"")</f>
        <v>None</v>
      </c>
      <c r="H5" s="35" t="str">
        <f>IFERROR(VLOOKUP($C5,'Entocentric lens DB'!$B$5:$T$309,MATCH('Entocentric lens DB'!$P$4,'Entocentric lens DB'!$B$4:$T$4,0),0),"")</f>
        <v>1000-2000$</v>
      </c>
      <c r="I5" s="42" t="str">
        <f>IFERROR(VLOOKUP($C5,'Entocentric lens DB'!$B$5:$T$309,MATCH('Entocentric lens DB'!$Q$4,'Entocentric lens DB'!$B$4:$T$4,0),0),"")</f>
        <v>EL-16-40-TC-VIS-5D</v>
      </c>
      <c r="J5" s="35" t="str">
        <f>IFERROR(VLOOKUP($I5,'Optotune lens DB'!$B$5:$I$23,MATCH('Optotune lens DB'!$I$4,'Optotune lens DB'!$B$4:$I$4,0),0),"")</f>
        <v>500-1000$</v>
      </c>
      <c r="K5" s="3" t="s">
        <v>653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660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3.45</v>
      </c>
      <c r="R5" s="85" t="s">
        <v>255</v>
      </c>
      <c r="S5" s="3" t="s">
        <v>655</v>
      </c>
    </row>
    <row r="6" spans="1:19">
      <c r="B6" s="3" t="str">
        <f>IFERROR(VLOOKUP($C6,'Entocentric lens DB'!$B$5:$T$309,MATCH('Entocentric lens DB'!$C$4,'Entocentric lens DB'!$B$4:$T$4,0),0),"")</f>
        <v>Kowa</v>
      </c>
      <c r="C6" s="28" t="s">
        <v>111</v>
      </c>
      <c r="D6" s="35">
        <f>IFERROR(VLOOKUP($C6,'Entocentric lens DB'!$B$5:$T$309,MATCH('Entocentric lens DB'!$D$4,'Entocentric lens DB'!$B$4:$T$4,0),0),"")</f>
        <v>50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2/3"</v>
      </c>
      <c r="G6" s="35" t="str">
        <f>IFERROR(VLOOKUP($C6,'Entocentric lens DB'!$B$5:$T$309,MATCH('Entocentric lens DB'!$G$4,'Entocentric lens DB'!$B$4:$T$4,0),0),"")</f>
        <v>M27x0.5</v>
      </c>
      <c r="H6" s="35" t="str">
        <f>IFERROR(VLOOKUP($C6,'Entocentric lens DB'!$B$5:$T$309,MATCH('Entocentric lens DB'!$P$4,'Entocentric lens DB'!$B$4:$T$4,0),0),"")</f>
        <v>100-200$</v>
      </c>
      <c r="I6" s="42" t="str">
        <f>IFERROR(VLOOKUP($C6,'Entocentric lens DB'!$B$5:$T$309,MATCH('Entocentric lens DB'!$Q$4,'Entocentric lens DB'!$B$4:$T$4,0),0),"")</f>
        <v>EL-16-40-TC-VIS-5D-M27</v>
      </c>
      <c r="J6" s="35" t="str">
        <f>IFERROR(VLOOKUP($I6,'Optotune lens DB'!$B$5:$I$23,MATCH('Optotune lens DB'!$I$4,'Optotune lens DB'!$B$4:$I$4,0),0),"")</f>
        <v>500-1000$</v>
      </c>
      <c r="K6" s="3" t="s">
        <v>578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 t="s">
        <v>660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5</v>
      </c>
      <c r="R6" s="35"/>
    </row>
    <row r="7" spans="1:19">
      <c r="B7" s="3" t="str">
        <f>IFERROR(VLOOKUP($C7,'Entocentric lens DB'!$B$5:$T$309,MATCH('Entocentric lens DB'!$C$4,'Entocentric lens DB'!$B$4:$T$4,0),0),"")</f>
        <v>Schneider</v>
      </c>
      <c r="C7" s="49" t="s">
        <v>134</v>
      </c>
      <c r="D7" s="35">
        <f>IFERROR(VLOOKUP($C7,'Entocentric lens DB'!$B$5:$T$309,MATCH('Entocentric lens DB'!$D$4,'Entocentric lens DB'!$B$4:$T$4,0),0),"")</f>
        <v>50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1.1"</v>
      </c>
      <c r="G7" s="35" t="str">
        <f>IFERROR(VLOOKUP($C7,'Entocentric lens DB'!$B$5:$T$309,MATCH('Entocentric lens DB'!$G$4,'Entocentric lens DB'!$B$4:$T$4,0),0),"")</f>
        <v>M30.5x0.5</v>
      </c>
      <c r="H7" s="35" t="str">
        <f>IFERROR(VLOOKUP($C7,'Entocentric lens DB'!$B$5:$T$309,MATCH('Entocentric lens DB'!$P$4,'Entocentric lens DB'!$B$4:$T$4,0),0),"")</f>
        <v>500-1000$</v>
      </c>
      <c r="I7" s="42" t="str">
        <f>IFERROR(VLOOKUP($C7,'Entocentric lens DB'!$B$5:$T$309,MATCH('Entocentric lens DB'!$Q$4,'Entocentric lens DB'!$B$4:$T$4,0),0),"")</f>
        <v>EL-16-40-TC-VIS-5D-M30.5</v>
      </c>
      <c r="J7" s="35" t="str">
        <f>IFERROR(VLOOKUP($I7,'Optotune lens DB'!$B$5:$I$23,MATCH('Optotune lens DB'!$I$4,'Optotune lens DB'!$B$4:$I$4,0),0),"")</f>
        <v>500-1000$</v>
      </c>
      <c r="K7" s="3" t="s">
        <v>578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35" t="s">
        <v>660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3</v>
      </c>
      <c r="R7" s="35"/>
    </row>
    <row r="8" spans="1:19">
      <c r="B8" s="3" t="str">
        <f>IFERROR(VLOOKUP($C8,'Entocentric lens DB'!$B$5:$T$309,MATCH('Entocentric lens DB'!$C$4,'Entocentric lens DB'!$B$4:$T$4,0),0),"")</f>
        <v>Kowa</v>
      </c>
      <c r="C8" s="49" t="s">
        <v>166</v>
      </c>
      <c r="D8" s="35">
        <f>IFERROR(VLOOKUP($C8,'Entocentric lens DB'!$B$5:$T$309,MATCH('Entocentric lens DB'!$D$4,'Entocentric lens DB'!$B$4:$T$4,0),0),"")</f>
        <v>50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2/3"</v>
      </c>
      <c r="G8" s="35" t="str">
        <f>IFERROR(VLOOKUP($C8,'Entocentric lens DB'!$B$5:$T$309,MATCH('Entocentric lens DB'!$G$4,'Entocentric lens DB'!$B$4:$T$4,0),0),"")</f>
        <v>M30.5x0.5</v>
      </c>
      <c r="H8" s="35" t="str">
        <f>IFERROR(VLOOKUP($C8,'Entocentric lens DB'!$B$5:$T$309,MATCH('Entocentric lens DB'!$P$4,'Entocentric lens DB'!$B$4:$T$4,0),0),"")</f>
        <v>500-1000$</v>
      </c>
      <c r="I8" s="42" t="str">
        <f>IFERROR(VLOOKUP($C8,'Entocentric lens DB'!$B$5:$T$309,MATCH('Entocentric lens DB'!$Q$4,'Entocentric lens DB'!$B$4:$T$4,0),0),"")</f>
        <v>EL-16-40-TC-VIS-5D-M30.5</v>
      </c>
      <c r="J8" s="35" t="str">
        <f>IFERROR(VLOOKUP($I8,'Optotune lens DB'!$B$5:$I$23,MATCH('Optotune lens DB'!$I$4,'Optotune lens DB'!$B$4:$I$4,0),0),"")</f>
        <v>500-1000$</v>
      </c>
      <c r="K8" s="3" t="s">
        <v>578</v>
      </c>
      <c r="L8" s="35" t="str">
        <f>IFERROR(VLOOKUP($C8,'Entocentric lens DB'!$B$5:$T$309,MATCH('Entocentric lens DB'!$R$4,'Entocentric lens DB'!$B$4:$T$4,0),0),"")</f>
        <v>NA</v>
      </c>
      <c r="M8" s="41">
        <f>IF(ISBLANK(C8),"",Overview!$H$3)</f>
        <v>1000</v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>inf</v>
      </c>
      <c r="O8" s="32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>200</v>
      </c>
      <c r="P8" s="35" t="s">
        <v>660</v>
      </c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2</v>
      </c>
      <c r="R8" s="35"/>
    </row>
    <row r="9" spans="1:19">
      <c r="B9" s="3" t="str">
        <f>IFERROR(VLOOKUP($C9,'Entocentric lens DB'!$B$5:$T$309,MATCH('Entocentric lens DB'!$C$4,'Entocentric lens DB'!$B$4:$T$4,0),0),"")</f>
        <v>Computar</v>
      </c>
      <c r="C9" s="49" t="s">
        <v>158</v>
      </c>
      <c r="D9" s="35">
        <f>IFERROR(VLOOKUP($C9,'Entocentric lens DB'!$B$5:$T$309,MATCH('Entocentric lens DB'!$D$4,'Entocentric lens DB'!$B$4:$T$4,0),0),"")</f>
        <v>50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2/3"</v>
      </c>
      <c r="G9" s="35" t="str">
        <f>IFERROR(VLOOKUP($C9,'Entocentric lens DB'!$B$5:$T$309,MATCH('Entocentric lens DB'!$G$4,'Entocentric lens DB'!$B$4:$T$4,0),0),"")</f>
        <v>M27x0.5</v>
      </c>
      <c r="H9" s="35" t="str">
        <f>IFERROR(VLOOKUP($C9,'Entocentric lens DB'!$B$5:$T$309,MATCH('Entocentric lens DB'!$P$4,'Entocentric lens DB'!$B$4:$T$4,0),0),"")</f>
        <v>200-500$</v>
      </c>
      <c r="I9" s="42" t="str">
        <f>IFERROR(VLOOKUP($C9,'Entocentric lens DB'!$B$5:$T$309,MATCH('Entocentric lens DB'!$Q$4,'Entocentric lens DB'!$B$4:$T$4,0),0),"")</f>
        <v>EL-16-40-TC-VIS-5D-M27</v>
      </c>
      <c r="J9" s="35" t="str">
        <f>IFERROR(VLOOKUP($I9,'Optotune lens DB'!$B$5:$I$23,MATCH('Optotune lens DB'!$I$4,'Optotune lens DB'!$B$4:$I$4,0),0),"")</f>
        <v>500-1000$</v>
      </c>
      <c r="K9" s="3" t="s">
        <v>578</v>
      </c>
      <c r="L9" s="35" t="str">
        <f>IFERROR(VLOOKUP($C9,'Entocentric lens DB'!$B$5:$T$309,MATCH('Entocentric lens DB'!$R$4,'Entocentric lens DB'!$B$4:$T$4,0),0),"")</f>
        <v>NA</v>
      </c>
      <c r="M9" s="41">
        <f>IF(ISBLANK(C9),"",Overview!$H$3)</f>
        <v>1000</v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>inf</v>
      </c>
      <c r="O9" s="32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>200</v>
      </c>
      <c r="P9" s="35" t="s">
        <v>660</v>
      </c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2.5</v>
      </c>
      <c r="R9" s="35"/>
    </row>
    <row r="10" spans="1:19">
      <c r="B10" s="3" t="str">
        <f>IFERROR(VLOOKUP($C10,'Entocentric lens DB'!$B$5:$T$309,MATCH('Entocentric lens DB'!$C$4,'Entocentric lens DB'!$B$4:$T$4,0),0),"")</f>
        <v>Tamron</v>
      </c>
      <c r="C10" s="49" t="s">
        <v>171</v>
      </c>
      <c r="D10" s="35">
        <f>IFERROR(VLOOKUP($C10,'Entocentric lens DB'!$B$5:$T$309,MATCH('Entocentric lens DB'!$D$4,'Entocentric lens DB'!$B$4:$T$4,0),0),"")</f>
        <v>50</v>
      </c>
      <c r="E10" s="35" t="str">
        <f>IFERROR(VLOOKUP($C10,'Entocentric lens DB'!$B$5:$T$309,MATCH('Entocentric lens DB'!$E$4,'Entocentric lens DB'!$B$4:$T$4,0),0),"")</f>
        <v>C-mount</v>
      </c>
      <c r="F10" s="35" t="str">
        <f>IFERROR(VLOOKUP($C10,'Entocentric lens DB'!$B$5:$T$309,MATCH('Entocentric lens DB'!$F$4,'Entocentric lens DB'!$B$4:$T$4,0),0),"")</f>
        <v>1/1.2"</v>
      </c>
      <c r="G10" s="35" t="str">
        <f>IFERROR(VLOOKUP($C10,'Entocentric lens DB'!$B$5:$T$309,MATCH('Entocentric lens DB'!$G$4,'Entocentric lens DB'!$B$4:$T$4,0),0),"")</f>
        <v>M27x0.5</v>
      </c>
      <c r="H10" s="35" t="str">
        <f>IFERROR(VLOOKUP($C10,'Entocentric lens DB'!$B$5:$T$309,MATCH('Entocentric lens DB'!$P$4,'Entocentric lens DB'!$B$4:$T$4,0),0),"")</f>
        <v>200-500$</v>
      </c>
      <c r="I10" s="42" t="str">
        <f>IFERROR(VLOOKUP($C10,'Entocentric lens DB'!$B$5:$T$309,MATCH('Entocentric lens DB'!$Q$4,'Entocentric lens DB'!$B$4:$T$4,0),0),"")</f>
        <v>EL-16-40-TC-VIS-5D-M27</v>
      </c>
      <c r="J10" s="35" t="str">
        <f>IFERROR(VLOOKUP($I10,'Optotune lens DB'!$B$5:$I$23,MATCH('Optotune lens DB'!$I$4,'Optotune lens DB'!$B$4:$I$4,0),0),"")</f>
        <v>500-1000$</v>
      </c>
      <c r="K10" s="3" t="s">
        <v>578</v>
      </c>
      <c r="L10" s="35" t="str">
        <f>IFERROR(VLOOKUP($C10,'Entocentric lens DB'!$B$5:$T$309,MATCH('Entocentric lens DB'!$R$4,'Entocentric lens DB'!$B$4:$T$4,0),0),"")</f>
        <v>NA</v>
      </c>
      <c r="M10" s="41">
        <f>IF(ISBLANK(C10),"",Overview!$H$3)</f>
        <v>1000</v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>inf</v>
      </c>
      <c r="O10" s="32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>200</v>
      </c>
      <c r="P10" s="35" t="s">
        <v>660</v>
      </c>
      <c r="Q10" s="45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>3.5</v>
      </c>
      <c r="R10" s="35"/>
    </row>
    <row r="11" spans="1:19">
      <c r="B11" s="3" t="str">
        <f>IFERROR(VLOOKUP($C11,'Entocentric lens DB'!$B$5:$T$309,MATCH('Entocentric lens DB'!$C$4,'Entocentric lens DB'!$B$4:$T$4,0),0),"")</f>
        <v>Tamron</v>
      </c>
      <c r="C11" s="49" t="s">
        <v>677</v>
      </c>
      <c r="D11" s="35">
        <f>IFERROR(VLOOKUP($C11,'Entocentric lens DB'!$B$5:$T$309,MATCH('Entocentric lens DB'!$D$4,'Entocentric lens DB'!$B$4:$T$4,0),0),"")</f>
        <v>50</v>
      </c>
      <c r="E11" s="35" t="str">
        <f>IFERROR(VLOOKUP($C11,'Entocentric lens DB'!$B$5:$T$309,MATCH('Entocentric lens DB'!$E$4,'Entocentric lens DB'!$B$4:$T$4,0),0),"")</f>
        <v>C-mount</v>
      </c>
      <c r="F11" s="35" t="str">
        <f>IFERROR(VLOOKUP($C11,'Entocentric lens DB'!$B$5:$T$309,MATCH('Entocentric lens DB'!$F$4,'Entocentric lens DB'!$B$4:$T$4,0),0),"")</f>
        <v>2/3"</v>
      </c>
      <c r="G11" s="35" t="str">
        <f>IFERROR(VLOOKUP($C11,'Entocentric lens DB'!$B$5:$T$309,MATCH('Entocentric lens DB'!$G$4,'Entocentric lens DB'!$B$4:$T$4,0),0),"")</f>
        <v>M30.5x0.5</v>
      </c>
      <c r="H11" s="35" t="str">
        <f>IFERROR(VLOOKUP($C11,'Entocentric lens DB'!$B$5:$T$309,MATCH('Entocentric lens DB'!$P$4,'Entocentric lens DB'!$B$4:$T$4,0),0),"")</f>
        <v>100-200$</v>
      </c>
      <c r="I11" s="42" t="str">
        <f>IFERROR(VLOOKUP($C11,'Entocentric lens DB'!$B$5:$T$309,MATCH('Entocentric lens DB'!$Q$4,'Entocentric lens DB'!$B$4:$T$4,0),0),"")</f>
        <v>EL-16-40-TC-VIS-5D-M30.5</v>
      </c>
      <c r="J11" s="35" t="str">
        <f>IFERROR(VLOOKUP($I11,'Optotune lens DB'!$B$5:$I$23,MATCH('Optotune lens DB'!$I$4,'Optotune lens DB'!$B$4:$I$4,0),0),"")</f>
        <v>500-1000$</v>
      </c>
      <c r="K11" s="3" t="s">
        <v>578</v>
      </c>
      <c r="L11" s="35" t="str">
        <f>IFERROR(VLOOKUP($C11,'Entocentric lens DB'!$B$5:$T$309,MATCH('Entocentric lens DB'!$R$4,'Entocentric lens DB'!$B$4:$T$4,0),0),"")</f>
        <v>NA</v>
      </c>
      <c r="M11" s="41">
        <f>IF(ISBLANK(C11),"",Overview!$H$3)</f>
        <v>1000</v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>inf</v>
      </c>
      <c r="O11" s="32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>200</v>
      </c>
      <c r="P11" s="35" t="s">
        <v>660</v>
      </c>
      <c r="Q11" s="45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>5</v>
      </c>
      <c r="R11" s="35"/>
    </row>
    <row r="12" spans="1:19">
      <c r="B12" s="3" t="str">
        <f>IFERROR(VLOOKUP($C12,'Entocentric lens DB'!$B$5:$T$309,MATCH('Entocentric lens DB'!$C$4,'Entocentric lens DB'!$B$4:$T$4,0),0),"")</f>
        <v>Kowa</v>
      </c>
      <c r="C12" s="49" t="s">
        <v>184</v>
      </c>
      <c r="D12" s="35">
        <f>IFERROR(VLOOKUP($C12,'Entocentric lens DB'!$B$5:$T$309,MATCH('Entocentric lens DB'!$D$4,'Entocentric lens DB'!$B$4:$T$4,0),0),"")</f>
        <v>50</v>
      </c>
      <c r="E12" s="35" t="str">
        <f>IFERROR(VLOOKUP($C12,'Entocentric lens DB'!$B$5:$T$309,MATCH('Entocentric lens DB'!$E$4,'Entocentric lens DB'!$B$4:$T$4,0),0),"")</f>
        <v>C-mount</v>
      </c>
      <c r="F12" s="35" t="str">
        <f>IFERROR(VLOOKUP($C12,'Entocentric lens DB'!$B$5:$T$309,MATCH('Entocentric lens DB'!$F$4,'Entocentric lens DB'!$B$4:$T$4,0),0),"")</f>
        <v>2/3"</v>
      </c>
      <c r="G12" s="35" t="str">
        <f>IFERROR(VLOOKUP($C12,'Entocentric lens DB'!$B$5:$T$309,MATCH('Entocentric lens DB'!$G$4,'Entocentric lens DB'!$B$4:$T$4,0),0),"")</f>
        <v>M27x0.5</v>
      </c>
      <c r="H12" s="35" t="str">
        <f>IFERROR(VLOOKUP($C12,'Entocentric lens DB'!$B$5:$T$309,MATCH('Entocentric lens DB'!$P$4,'Entocentric lens DB'!$B$4:$T$4,0),0),"")</f>
        <v>200-500$</v>
      </c>
      <c r="I12" s="42" t="str">
        <f>IFERROR(VLOOKUP($C12,'Entocentric lens DB'!$B$5:$T$309,MATCH('Entocentric lens DB'!$Q$4,'Entocentric lens DB'!$B$4:$T$4,0),0),"")</f>
        <v>EL-16-40-TC-VIS-5D-M27</v>
      </c>
      <c r="J12" s="35" t="str">
        <f>IFERROR(VLOOKUP($I12,'Optotune lens DB'!$B$5:$I$23,MATCH('Optotune lens DB'!$I$4,'Optotune lens DB'!$B$4:$I$4,0),0),"")</f>
        <v>500-1000$</v>
      </c>
      <c r="K12" s="3" t="s">
        <v>578</v>
      </c>
      <c r="L12" s="35" t="str">
        <f>IFERROR(VLOOKUP($C12,'Entocentric lens DB'!$B$5:$T$309,MATCH('Entocentric lens DB'!$R$4,'Entocentric lens DB'!$B$4:$T$4,0),0),"")</f>
        <v>NA</v>
      </c>
      <c r="M12" s="41">
        <f>IF(ISBLANK(C12),"",Overview!$H$3)</f>
        <v>1000</v>
      </c>
      <c r="N12" s="32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>inf</v>
      </c>
      <c r="O12" s="32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>200</v>
      </c>
      <c r="P12" s="35" t="s">
        <v>660</v>
      </c>
      <c r="Q12" s="45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>4</v>
      </c>
      <c r="R12" s="35"/>
    </row>
    <row r="13" spans="1:19">
      <c r="B13" s="3" t="str">
        <f>IFERROR(VLOOKUP($C13,'Entocentric lens DB'!$B$5:$T$309,MATCH('Entocentric lens DB'!$C$4,'Entocentric lens DB'!$B$4:$T$4,0),0),"")</f>
        <v>Edmund Optics</v>
      </c>
      <c r="C13" s="49" t="s">
        <v>190</v>
      </c>
      <c r="D13" s="35">
        <f>IFERROR(VLOOKUP($C13,'Entocentric lens DB'!$B$5:$T$309,MATCH('Entocentric lens DB'!$D$4,'Entocentric lens DB'!$B$4:$T$4,0),0),"")</f>
        <v>50</v>
      </c>
      <c r="E13" s="35" t="str">
        <f>IFERROR(VLOOKUP($C13,'Entocentric lens DB'!$B$5:$T$309,MATCH('Entocentric lens DB'!$E$4,'Entocentric lens DB'!$B$4:$T$4,0),0),"")</f>
        <v>C-mount</v>
      </c>
      <c r="F13" s="35" t="str">
        <f>IFERROR(VLOOKUP($C13,'Entocentric lens DB'!$B$5:$T$309,MATCH('Entocentric lens DB'!$F$4,'Entocentric lens DB'!$B$4:$T$4,0),0),"")</f>
        <v>2/3"</v>
      </c>
      <c r="G13" s="35" t="str">
        <f>IFERROR(VLOOKUP($C13,'Entocentric lens DB'!$B$5:$T$309,MATCH('Entocentric lens DB'!$G$4,'Entocentric lens DB'!$B$4:$T$4,0),0),"")</f>
        <v>M30.5x0.5</v>
      </c>
      <c r="H13" s="35" t="str">
        <f>IFERROR(VLOOKUP($C13,'Entocentric lens DB'!$B$5:$T$309,MATCH('Entocentric lens DB'!$P$4,'Entocentric lens DB'!$B$4:$T$4,0),0),"")</f>
        <v>200-500$</v>
      </c>
      <c r="I13" s="42" t="str">
        <f>IFERROR(VLOOKUP($C13,'Entocentric lens DB'!$B$5:$T$309,MATCH('Entocentric lens DB'!$Q$4,'Entocentric lens DB'!$B$4:$T$4,0),0),"")</f>
        <v>EL-16-40-TC-VIS-5D-M30.5</v>
      </c>
      <c r="J13" s="35" t="str">
        <f>IFERROR(VLOOKUP($I13,'Optotune lens DB'!$B$5:$I$23,MATCH('Optotune lens DB'!$I$4,'Optotune lens DB'!$B$4:$I$4,0),0),"")</f>
        <v>500-1000$</v>
      </c>
      <c r="K13" s="3" t="s">
        <v>578</v>
      </c>
      <c r="L13" s="35" t="str">
        <f>IFERROR(VLOOKUP($C13,'Entocentric lens DB'!$B$5:$T$309,MATCH('Entocentric lens DB'!$R$4,'Entocentric lens DB'!$B$4:$T$4,0),0),"")</f>
        <v>NA</v>
      </c>
      <c r="M13" s="41">
        <f>IF(ISBLANK(C13),"",Overview!$H$3)</f>
        <v>1000</v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>inf</v>
      </c>
      <c r="O13" s="32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>200</v>
      </c>
      <c r="P13" s="35" t="s">
        <v>660</v>
      </c>
      <c r="Q13" s="45" t="str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/>
      </c>
      <c r="R13" s="35"/>
    </row>
    <row r="14" spans="1:19">
      <c r="B14" s="3" t="str">
        <f>IFERROR(VLOOKUP($C14,'Entocentric lens DB'!$B$5:$T$309,MATCH('Entocentric lens DB'!$C$4,'Entocentric lens DB'!$B$4:$T$4,0),0),"")</f>
        <v>Optart</v>
      </c>
      <c r="C14" s="49" t="s">
        <v>423</v>
      </c>
      <c r="D14" s="35">
        <f>IFERROR(VLOOKUP($C14,'Entocentric lens DB'!$B$5:$T$309,MATCH('Entocentric lens DB'!$D$4,'Entocentric lens DB'!$B$4:$T$4,0),0),"")</f>
        <v>50</v>
      </c>
      <c r="E14" s="35" t="str">
        <f>IFERROR(VLOOKUP($C14,'Entocentric lens DB'!$B$5:$T$309,MATCH('Entocentric lens DB'!$E$4,'Entocentric lens DB'!$B$4:$T$4,0),0),"")</f>
        <v>C-mount</v>
      </c>
      <c r="F14" s="35" t="str">
        <f>IFERROR(VLOOKUP($C14,'Entocentric lens DB'!$B$5:$T$309,MATCH('Entocentric lens DB'!$F$4,'Entocentric lens DB'!$B$4:$T$4,0),0),"")</f>
        <v>2/3"</v>
      </c>
      <c r="G14" s="35" t="str">
        <f>IFERROR(VLOOKUP($C14,'Entocentric lens DB'!$B$5:$T$309,MATCH('Entocentric lens DB'!$G$4,'Entocentric lens DB'!$B$4:$T$4,0),0),"")</f>
        <v>M25.5x0.5</v>
      </c>
      <c r="H14" s="35" t="str">
        <f>IFERROR(VLOOKUP($C14,'Entocentric lens DB'!$B$5:$T$309,MATCH('Entocentric lens DB'!$P$4,'Entocentric lens DB'!$B$4:$T$4,0),0),"")</f>
        <v>On Request</v>
      </c>
      <c r="I14" s="42" t="str">
        <f>IFERROR(VLOOKUP($C14,'Entocentric lens DB'!$B$5:$T$309,MATCH('Entocentric lens DB'!$Q$4,'Entocentric lens DB'!$B$4:$T$4,0),0),"")</f>
        <v>EL-16-40-TC-VIS-5D-M25.5</v>
      </c>
      <c r="J14" s="35" t="str">
        <f>IFERROR(VLOOKUP($I14,'Optotune lens DB'!$B$5:$I$23,MATCH('Optotune lens DB'!$I$4,'Optotune lens DB'!$B$4:$I$4,0),0),"")</f>
        <v>500-1000$</v>
      </c>
      <c r="K14" s="3" t="s">
        <v>578</v>
      </c>
      <c r="L14" s="35" t="str">
        <f>IFERROR(VLOOKUP($C14,'Entocentric lens DB'!$B$5:$T$309,MATCH('Entocentric lens DB'!$R$4,'Entocentric lens DB'!$B$4:$T$4,0),0),"")</f>
        <v>NA</v>
      </c>
      <c r="M14" s="41">
        <f>IF(ISBLANK(C14),"",Overview!$H$3)</f>
        <v>1000</v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>inf</v>
      </c>
      <c r="O14" s="32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>200</v>
      </c>
      <c r="P14" s="35" t="s">
        <v>660</v>
      </c>
      <c r="Q14" s="45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>3.5</v>
      </c>
      <c r="R14" s="35"/>
    </row>
    <row r="15" spans="1:19">
      <c r="B15" s="3" t="str">
        <f>IFERROR(VLOOKUP($C15,'Entocentric lens DB'!$B$5:$T$309,MATCH('Entocentric lens DB'!$C$4,'Entocentric lens DB'!$B$4:$T$4,0),0),"")</f>
        <v>Optart</v>
      </c>
      <c r="C15" s="49" t="s">
        <v>431</v>
      </c>
      <c r="D15" s="35">
        <f>IFERROR(VLOOKUP($C15,'Entocentric lens DB'!$B$5:$T$309,MATCH('Entocentric lens DB'!$D$4,'Entocentric lens DB'!$B$4:$T$4,0),0),"")</f>
        <v>50</v>
      </c>
      <c r="E15" s="35" t="str">
        <f>IFERROR(VLOOKUP($C15,'Entocentric lens DB'!$B$5:$T$309,MATCH('Entocentric lens DB'!$E$4,'Entocentric lens DB'!$B$4:$T$4,0),0),"")</f>
        <v>C-mount</v>
      </c>
      <c r="F15" s="35" t="str">
        <f>IFERROR(VLOOKUP($C15,'Entocentric lens DB'!$B$5:$T$309,MATCH('Entocentric lens DB'!$F$4,'Entocentric lens DB'!$B$4:$T$4,0),0),"")</f>
        <v>2/3"</v>
      </c>
      <c r="G15" s="35" t="str">
        <f>IFERROR(VLOOKUP($C15,'Entocentric lens DB'!$B$5:$T$309,MATCH('Entocentric lens DB'!$G$4,'Entocentric lens DB'!$B$4:$T$4,0),0),"")</f>
        <v>M30.5XP0.5</v>
      </c>
      <c r="H15" s="35" t="str">
        <f>IFERROR(VLOOKUP($C15,'Entocentric lens DB'!$B$5:$T$309,MATCH('Entocentric lens DB'!$P$4,'Entocentric lens DB'!$B$4:$T$4,0),0),"")</f>
        <v>On Request</v>
      </c>
      <c r="I15" s="42" t="str">
        <f>IFERROR(VLOOKUP($C15,'Entocentric lens DB'!$B$5:$T$309,MATCH('Entocentric lens DB'!$Q$4,'Entocentric lens DB'!$B$4:$T$4,0),0),"")</f>
        <v>EL-16-40-TC-VIS-5D-M30.5</v>
      </c>
      <c r="J15" s="35" t="str">
        <f>IFERROR(VLOOKUP($I15,'Optotune lens DB'!$B$5:$I$23,MATCH('Optotune lens DB'!$I$4,'Optotune lens DB'!$B$4:$I$4,0),0),"")</f>
        <v>500-1000$</v>
      </c>
      <c r="K15" s="3" t="s">
        <v>578</v>
      </c>
      <c r="L15" s="35" t="str">
        <f>IFERROR(VLOOKUP($C15,'Entocentric lens DB'!$B$5:$T$309,MATCH('Entocentric lens DB'!$R$4,'Entocentric lens DB'!$B$4:$T$4,0),0),"")</f>
        <v>NA</v>
      </c>
      <c r="M15" s="41">
        <f>IF(ISBLANK(C15),"",Overview!$H$3)</f>
        <v>1000</v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>inf</v>
      </c>
      <c r="O15" s="32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>200</v>
      </c>
      <c r="P15" s="35" t="s">
        <v>660</v>
      </c>
      <c r="Q15" s="45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>5</v>
      </c>
      <c r="R15" s="35"/>
    </row>
    <row r="16" spans="1:19">
      <c r="B16" s="3" t="str">
        <f>IFERROR(VLOOKUP($C16,'Entocentric lens DB'!$B$5:$T$309,MATCH('Entocentric lens DB'!$C$4,'Entocentric lens DB'!$B$4:$T$4,0),0),"")</f>
        <v>Optart</v>
      </c>
      <c r="C16" s="49" t="s">
        <v>408</v>
      </c>
      <c r="D16" s="35">
        <f>IFERROR(VLOOKUP($C16,'Entocentric lens DB'!$B$5:$T$309,MATCH('Entocentric lens DB'!$D$4,'Entocentric lens DB'!$B$4:$T$4,0),0),"")</f>
        <v>50</v>
      </c>
      <c r="E16" s="35" t="str">
        <f>IFERROR(VLOOKUP($C16,'Entocentric lens DB'!$B$5:$T$309,MATCH('Entocentric lens DB'!$E$4,'Entocentric lens DB'!$B$4:$T$4,0),0),"")</f>
        <v>C-mount</v>
      </c>
      <c r="F16" s="35" t="str">
        <f>IFERROR(VLOOKUP($C16,'Entocentric lens DB'!$B$5:$T$309,MATCH('Entocentric lens DB'!$F$4,'Entocentric lens DB'!$B$4:$T$4,0),0),"")</f>
        <v>1"</v>
      </c>
      <c r="G16" s="35" t="str">
        <f>IFERROR(VLOOKUP($C16,'Entocentric lens DB'!$B$5:$T$309,MATCH('Entocentric lens DB'!$G$4,'Entocentric lens DB'!$B$4:$T$4,0),0),"")</f>
        <v>M46XP0.75</v>
      </c>
      <c r="H16" s="35" t="str">
        <f>IFERROR(VLOOKUP($C16,'Entocentric lens DB'!$B$5:$T$309,MATCH('Entocentric lens DB'!$P$4,'Entocentric lens DB'!$B$4:$T$4,0),0),"")</f>
        <v>On Request</v>
      </c>
      <c r="I16" s="42" t="str">
        <f>IFERROR(VLOOKUP($C16,'Entocentric lens DB'!$B$5:$T$309,MATCH('Entocentric lens DB'!$Q$4,'Entocentric lens DB'!$B$4:$T$4,0),0),"")</f>
        <v>EL-16-40-TC-VIS-5D-C</v>
      </c>
      <c r="J16" s="35" t="str">
        <f>IFERROR(VLOOKUP($I16,'Optotune lens DB'!$B$5:$I$23,MATCH('Optotune lens DB'!$I$4,'Optotune lens DB'!$B$4:$I$4,0),0),"")</f>
        <v>500-1000$</v>
      </c>
      <c r="K16" s="3" t="s">
        <v>574</v>
      </c>
      <c r="L16" s="35" t="str">
        <f>IFERROR(VLOOKUP($C16,'Entocentric lens DB'!$B$5:$T$309,MATCH('Entocentric lens DB'!$R$4,'Entocentric lens DB'!$B$4:$T$4,0),0),"")</f>
        <v>NA</v>
      </c>
      <c r="M16" s="41"/>
      <c r="N16" s="84">
        <v>220</v>
      </c>
      <c r="O16" s="84">
        <v>180</v>
      </c>
      <c r="P16" s="35" t="s">
        <v>660</v>
      </c>
      <c r="Q16" s="45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>5</v>
      </c>
      <c r="R16" s="35"/>
    </row>
    <row r="17" spans="2:19">
      <c r="B17" s="3" t="str">
        <f>IFERROR(VLOOKUP($C17,'Entocentric lens DB'!$B$5:$T$309,MATCH('Entocentric lens DB'!$C$4,'Entocentric lens DB'!$B$4:$T$4,0),0),"")</f>
        <v>Optart</v>
      </c>
      <c r="C17" s="49" t="s">
        <v>417</v>
      </c>
      <c r="D17" s="35">
        <f>IFERROR(VLOOKUP($C17,'Entocentric lens DB'!$B$5:$T$309,MATCH('Entocentric lens DB'!$D$4,'Entocentric lens DB'!$B$4:$T$4,0),0),"")</f>
        <v>50</v>
      </c>
      <c r="E17" s="35" t="str">
        <f>IFERROR(VLOOKUP($C17,'Entocentric lens DB'!$B$5:$T$309,MATCH('Entocentric lens DB'!$E$4,'Entocentric lens DB'!$B$4:$T$4,0),0),"")</f>
        <v>C-mount</v>
      </c>
      <c r="F17" s="35" t="str">
        <f>IFERROR(VLOOKUP($C17,'Entocentric lens DB'!$B$5:$T$309,MATCH('Entocentric lens DB'!$F$4,'Entocentric lens DB'!$B$4:$T$4,0),0),"")</f>
        <v>2/3"</v>
      </c>
      <c r="G17" s="35" t="str">
        <f>IFERROR(VLOOKUP($C17,'Entocentric lens DB'!$B$5:$T$309,MATCH('Entocentric lens DB'!$G$4,'Entocentric lens DB'!$B$4:$T$4,0),0),"")</f>
        <v>M37xP0.5</v>
      </c>
      <c r="H17" s="35" t="str">
        <f>IFERROR(VLOOKUP($C17,'Entocentric lens DB'!$B$5:$T$309,MATCH('Entocentric lens DB'!$P$4,'Entocentric lens DB'!$B$4:$T$4,0),0),"")</f>
        <v>On Request</v>
      </c>
      <c r="I17" s="42" t="str">
        <f>IFERROR(VLOOKUP($C17,'Entocentric lens DB'!$B$5:$T$309,MATCH('Entocentric lens DB'!$Q$4,'Entocentric lens DB'!$B$4:$T$4,0),0),"")</f>
        <v>EL-16-40-TC-VIS-5D-C</v>
      </c>
      <c r="J17" s="35" t="str">
        <f>IFERROR(VLOOKUP($I17,'Optotune lens DB'!$B$5:$I$23,MATCH('Optotune lens DB'!$I$4,'Optotune lens DB'!$B$4:$I$4,0),0),"")</f>
        <v>500-1000$</v>
      </c>
      <c r="K17" s="3" t="s">
        <v>574</v>
      </c>
      <c r="L17" s="35" t="str">
        <f>IFERROR(VLOOKUP($C17,'Entocentric lens DB'!$B$5:$T$309,MATCH('Entocentric lens DB'!$R$4,'Entocentric lens DB'!$B$4:$T$4,0),0),"")</f>
        <v>NA</v>
      </c>
      <c r="M17" s="41"/>
      <c r="N17" s="84">
        <v>220</v>
      </c>
      <c r="O17" s="84">
        <v>180</v>
      </c>
      <c r="P17" s="35" t="s">
        <v>660</v>
      </c>
      <c r="Q17" s="45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>3.5</v>
      </c>
      <c r="R17" s="35"/>
    </row>
    <row r="18" spans="2:19">
      <c r="B18" s="3" t="str">
        <f>IFERROR(VLOOKUP($C18,'Entocentric lens DB'!$B$5:$T$309,MATCH('Entocentric lens DB'!$C$4,'Entocentric lens DB'!$B$4:$T$4,0),0),"")</f>
        <v>Kowa</v>
      </c>
      <c r="C18" s="28" t="s">
        <v>111</v>
      </c>
      <c r="D18" s="35">
        <f>IFERROR(VLOOKUP($C18,'Entocentric lens DB'!$B$5:$T$309,MATCH('Entocentric lens DB'!$D$4,'Entocentric lens DB'!$B$4:$T$4,0),0),"")</f>
        <v>50</v>
      </c>
      <c r="E18" s="35" t="str">
        <f>IFERROR(VLOOKUP($C18,'Entocentric lens DB'!$B$5:$T$309,MATCH('Entocentric lens DB'!$E$4,'Entocentric lens DB'!$B$4:$T$4,0),0),"")</f>
        <v>C-mount</v>
      </c>
      <c r="F18" s="35" t="str">
        <f>IFERROR(VLOOKUP($C18,'Entocentric lens DB'!$B$5:$T$309,MATCH('Entocentric lens DB'!$F$4,'Entocentric lens DB'!$B$4:$T$4,0),0),"")</f>
        <v>2/3"</v>
      </c>
      <c r="G18" s="35" t="str">
        <f>IFERROR(VLOOKUP($C18,'Entocentric lens DB'!$B$5:$T$309,MATCH('Entocentric lens DB'!$G$4,'Entocentric lens DB'!$B$4:$T$4,0),0),"")</f>
        <v>M27x0.5</v>
      </c>
      <c r="H18" s="35" t="str">
        <f>IFERROR(VLOOKUP($C18,'Entocentric lens DB'!$B$5:$T$309,MATCH('Entocentric lens DB'!$P$4,'Entocentric lens DB'!$B$4:$T$4,0),0),"")</f>
        <v>100-200$</v>
      </c>
      <c r="I18" s="42" t="s">
        <v>71</v>
      </c>
      <c r="J18" s="35" t="str">
        <f>IFERROR(VLOOKUP($I18,'Optotune lens DB'!$B$5:$I$23,MATCH('Optotune lens DB'!$I$4,'Optotune lens DB'!$B$4:$I$4,0),0),"")</f>
        <v>500-1000$</v>
      </c>
      <c r="K18" s="3" t="s">
        <v>574</v>
      </c>
      <c r="L18" s="35" t="str">
        <f>IFERROR(VLOOKUP($C18,'Entocentric lens DB'!$B$5:$T$309,MATCH('Entocentric lens DB'!$R$4,'Entocentric lens DB'!$B$4:$T$4,0),0),"")</f>
        <v>NA</v>
      </c>
      <c r="M18" s="41"/>
      <c r="N18" s="84">
        <v>220</v>
      </c>
      <c r="O18" s="84">
        <v>180</v>
      </c>
      <c r="P18" s="35" t="s">
        <v>660</v>
      </c>
      <c r="Q18" s="45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>5</v>
      </c>
      <c r="R18" s="35"/>
    </row>
    <row r="19" spans="2:19">
      <c r="B19" s="3" t="str">
        <f>IFERROR(VLOOKUP($C19,'Entocentric lens DB'!$B$5:$T$309,MATCH('Entocentric lens DB'!$C$4,'Entocentric lens DB'!$B$4:$T$4,0),0),"")</f>
        <v>Schneider</v>
      </c>
      <c r="C19" s="49" t="s">
        <v>134</v>
      </c>
      <c r="D19" s="35">
        <f>IFERROR(VLOOKUP($C19,'Entocentric lens DB'!$B$5:$T$309,MATCH('Entocentric lens DB'!$D$4,'Entocentric lens DB'!$B$4:$T$4,0),0),"")</f>
        <v>50</v>
      </c>
      <c r="E19" s="35" t="str">
        <f>IFERROR(VLOOKUP($C19,'Entocentric lens DB'!$B$5:$T$309,MATCH('Entocentric lens DB'!$E$4,'Entocentric lens DB'!$B$4:$T$4,0),0),"")</f>
        <v>C-mount</v>
      </c>
      <c r="F19" s="35" t="str">
        <f>IFERROR(VLOOKUP($C19,'Entocentric lens DB'!$B$5:$T$309,MATCH('Entocentric lens DB'!$F$4,'Entocentric lens DB'!$B$4:$T$4,0),0),"")</f>
        <v>1.1"</v>
      </c>
      <c r="G19" s="35" t="str">
        <f>IFERROR(VLOOKUP($C19,'Entocentric lens DB'!$B$5:$T$309,MATCH('Entocentric lens DB'!$G$4,'Entocentric lens DB'!$B$4:$T$4,0),0),"")</f>
        <v>M30.5x0.5</v>
      </c>
      <c r="H19" s="35" t="str">
        <f>IFERROR(VLOOKUP($C19,'Entocentric lens DB'!$B$5:$T$309,MATCH('Entocentric lens DB'!$P$4,'Entocentric lens DB'!$B$4:$T$4,0),0),"")</f>
        <v>500-1000$</v>
      </c>
      <c r="I19" s="42" t="s">
        <v>71</v>
      </c>
      <c r="J19" s="35" t="str">
        <f>IFERROR(VLOOKUP($I19,'Optotune lens DB'!$B$5:$I$23,MATCH('Optotune lens DB'!$I$4,'Optotune lens DB'!$B$4:$I$4,0),0),"")</f>
        <v>500-1000$</v>
      </c>
      <c r="K19" s="3" t="s">
        <v>574</v>
      </c>
      <c r="L19" s="35" t="str">
        <f>IFERROR(VLOOKUP($C19,'Entocentric lens DB'!$B$5:$T$309,MATCH('Entocentric lens DB'!$R$4,'Entocentric lens DB'!$B$4:$T$4,0),0),"")</f>
        <v>NA</v>
      </c>
      <c r="M19" s="41"/>
      <c r="N19" s="84">
        <v>220</v>
      </c>
      <c r="O19" s="84">
        <v>180</v>
      </c>
      <c r="P19" s="35" t="s">
        <v>660</v>
      </c>
      <c r="Q19" s="45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>3</v>
      </c>
      <c r="R19" s="35" t="s">
        <v>255</v>
      </c>
      <c r="S19" s="3" t="s">
        <v>690</v>
      </c>
    </row>
    <row r="20" spans="2:19">
      <c r="B20" s="3" t="str">
        <f>IFERROR(VLOOKUP($C20,'Entocentric lens DB'!$B$5:$T$309,MATCH('Entocentric lens DB'!$C$4,'Entocentric lens DB'!$B$4:$T$4,0),0),"")</f>
        <v>Kowa</v>
      </c>
      <c r="C20" s="49" t="s">
        <v>166</v>
      </c>
      <c r="D20" s="35">
        <f>IFERROR(VLOOKUP($C20,'Entocentric lens DB'!$B$5:$T$309,MATCH('Entocentric lens DB'!$D$4,'Entocentric lens DB'!$B$4:$T$4,0),0),"")</f>
        <v>50</v>
      </c>
      <c r="E20" s="35" t="str">
        <f>IFERROR(VLOOKUP($C20,'Entocentric lens DB'!$B$5:$T$309,MATCH('Entocentric lens DB'!$E$4,'Entocentric lens DB'!$B$4:$T$4,0),0),"")</f>
        <v>C-mount</v>
      </c>
      <c r="F20" s="35" t="str">
        <f>IFERROR(VLOOKUP($C20,'Entocentric lens DB'!$B$5:$T$309,MATCH('Entocentric lens DB'!$F$4,'Entocentric lens DB'!$B$4:$T$4,0),0),"")</f>
        <v>2/3"</v>
      </c>
      <c r="G20" s="35" t="str">
        <f>IFERROR(VLOOKUP($C20,'Entocentric lens DB'!$B$5:$T$309,MATCH('Entocentric lens DB'!$G$4,'Entocentric lens DB'!$B$4:$T$4,0),0),"")</f>
        <v>M30.5x0.5</v>
      </c>
      <c r="H20" s="35" t="str">
        <f>IFERROR(VLOOKUP($C20,'Entocentric lens DB'!$B$5:$T$309,MATCH('Entocentric lens DB'!$P$4,'Entocentric lens DB'!$B$4:$T$4,0),0),"")</f>
        <v>500-1000$</v>
      </c>
      <c r="I20" s="42" t="s">
        <v>71</v>
      </c>
      <c r="J20" s="35" t="str">
        <f>IFERROR(VLOOKUP($I20,'Optotune lens DB'!$B$5:$I$23,MATCH('Optotune lens DB'!$I$4,'Optotune lens DB'!$B$4:$I$4,0),0),"")</f>
        <v>500-1000$</v>
      </c>
      <c r="K20" s="3" t="s">
        <v>574</v>
      </c>
      <c r="L20" s="35" t="str">
        <f>IFERROR(VLOOKUP($C20,'Entocentric lens DB'!$B$5:$T$309,MATCH('Entocentric lens DB'!$R$4,'Entocentric lens DB'!$B$4:$T$4,0),0),"")</f>
        <v>NA</v>
      </c>
      <c r="M20" s="41"/>
      <c r="N20" s="84">
        <v>220</v>
      </c>
      <c r="O20" s="84">
        <v>180</v>
      </c>
      <c r="P20" s="35" t="s">
        <v>660</v>
      </c>
      <c r="Q20" s="45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>2</v>
      </c>
      <c r="R20" s="35"/>
    </row>
    <row r="21" spans="2:19">
      <c r="B21" s="3" t="str">
        <f>IFERROR(VLOOKUP($C21,'Entocentric lens DB'!$B$5:$T$309,MATCH('Entocentric lens DB'!$C$4,'Entocentric lens DB'!$B$4:$T$4,0),0),"")</f>
        <v>Computar</v>
      </c>
      <c r="C21" s="49" t="s">
        <v>158</v>
      </c>
      <c r="D21" s="35">
        <f>IFERROR(VLOOKUP($C21,'Entocentric lens DB'!$B$5:$T$309,MATCH('Entocentric lens DB'!$D$4,'Entocentric lens DB'!$B$4:$T$4,0),0),"")</f>
        <v>50</v>
      </c>
      <c r="E21" s="35" t="str">
        <f>IFERROR(VLOOKUP($C21,'Entocentric lens DB'!$B$5:$T$309,MATCH('Entocentric lens DB'!$E$4,'Entocentric lens DB'!$B$4:$T$4,0),0),"")</f>
        <v>C-mount</v>
      </c>
      <c r="F21" s="35" t="str">
        <f>IFERROR(VLOOKUP($C21,'Entocentric lens DB'!$B$5:$T$309,MATCH('Entocentric lens DB'!$F$4,'Entocentric lens DB'!$B$4:$T$4,0),0),"")</f>
        <v>2/3"</v>
      </c>
      <c r="G21" s="35" t="str">
        <f>IFERROR(VLOOKUP($C21,'Entocentric lens DB'!$B$5:$T$309,MATCH('Entocentric lens DB'!$G$4,'Entocentric lens DB'!$B$4:$T$4,0),0),"")</f>
        <v>M27x0.5</v>
      </c>
      <c r="H21" s="35" t="str">
        <f>IFERROR(VLOOKUP($C21,'Entocentric lens DB'!$B$5:$T$309,MATCH('Entocentric lens DB'!$P$4,'Entocentric lens DB'!$B$4:$T$4,0),0),"")</f>
        <v>200-500$</v>
      </c>
      <c r="I21" s="42" t="s">
        <v>71</v>
      </c>
      <c r="J21" s="35" t="str">
        <f>IFERROR(VLOOKUP($I21,'Optotune lens DB'!$B$5:$I$23,MATCH('Optotune lens DB'!$I$4,'Optotune lens DB'!$B$4:$I$4,0),0),"")</f>
        <v>500-1000$</v>
      </c>
      <c r="K21" s="3" t="s">
        <v>574</v>
      </c>
      <c r="L21" s="35" t="str">
        <f>IFERROR(VLOOKUP($C21,'Entocentric lens DB'!$B$5:$T$309,MATCH('Entocentric lens DB'!$R$4,'Entocentric lens DB'!$B$4:$T$4,0),0),"")</f>
        <v>NA</v>
      </c>
      <c r="M21" s="41"/>
      <c r="N21" s="84">
        <v>220</v>
      </c>
      <c r="O21" s="84">
        <v>180</v>
      </c>
      <c r="P21" s="35" t="s">
        <v>660</v>
      </c>
      <c r="Q21" s="45">
        <f>IFERROR(IF(VLOOKUP($C21,'Entocentric lens DB'!$B$5:$T$309,MATCH('Entocentric lens DB'!$M$4,'Entocentric lens DB'!$B$4:$T$4,0),0)=0,"",VLOOKUP($C21,'Entocentric lens DB'!$B$5:$T$309,MATCH('Entocentric lens DB'!$M$4,'Entocentric lens DB'!$B$4:$T$4,0),0)),"")</f>
        <v>2.5</v>
      </c>
      <c r="R21" s="35"/>
    </row>
    <row r="22" spans="2:19">
      <c r="B22" s="3" t="str">
        <f>IFERROR(VLOOKUP($C22,'Entocentric lens DB'!$B$5:$T$309,MATCH('Entocentric lens DB'!$C$4,'Entocentric lens DB'!$B$4:$T$4,0),0),"")</f>
        <v>Tamron</v>
      </c>
      <c r="C22" s="49" t="s">
        <v>171</v>
      </c>
      <c r="D22" s="35">
        <f>IFERROR(VLOOKUP($C22,'Entocentric lens DB'!$B$5:$T$309,MATCH('Entocentric lens DB'!$D$4,'Entocentric lens DB'!$B$4:$T$4,0),0),"")</f>
        <v>50</v>
      </c>
      <c r="E22" s="35" t="str">
        <f>IFERROR(VLOOKUP($C22,'Entocentric lens DB'!$B$5:$T$309,MATCH('Entocentric lens DB'!$E$4,'Entocentric lens DB'!$B$4:$T$4,0),0),"")</f>
        <v>C-mount</v>
      </c>
      <c r="F22" s="35" t="str">
        <f>IFERROR(VLOOKUP($C22,'Entocentric lens DB'!$B$5:$T$309,MATCH('Entocentric lens DB'!$F$4,'Entocentric lens DB'!$B$4:$T$4,0),0),"")</f>
        <v>1/1.2"</v>
      </c>
      <c r="G22" s="35" t="str">
        <f>IFERROR(VLOOKUP($C22,'Entocentric lens DB'!$B$5:$T$309,MATCH('Entocentric lens DB'!$G$4,'Entocentric lens DB'!$B$4:$T$4,0),0),"")</f>
        <v>M27x0.5</v>
      </c>
      <c r="H22" s="35" t="str">
        <f>IFERROR(VLOOKUP($C22,'Entocentric lens DB'!$B$5:$T$309,MATCH('Entocentric lens DB'!$P$4,'Entocentric lens DB'!$B$4:$T$4,0),0),"")</f>
        <v>200-500$</v>
      </c>
      <c r="I22" s="42" t="s">
        <v>71</v>
      </c>
      <c r="J22" s="35" t="str">
        <f>IFERROR(VLOOKUP($I22,'Optotune lens DB'!$B$5:$I$23,MATCH('Optotune lens DB'!$I$4,'Optotune lens DB'!$B$4:$I$4,0),0),"")</f>
        <v>500-1000$</v>
      </c>
      <c r="K22" s="3" t="s">
        <v>574</v>
      </c>
      <c r="L22" s="35" t="str">
        <f>IFERROR(VLOOKUP($C22,'Entocentric lens DB'!$B$5:$T$309,MATCH('Entocentric lens DB'!$R$4,'Entocentric lens DB'!$B$4:$T$4,0),0),"")</f>
        <v>NA</v>
      </c>
      <c r="M22" s="41"/>
      <c r="N22" s="84">
        <v>220</v>
      </c>
      <c r="O22" s="84">
        <v>180</v>
      </c>
      <c r="P22" s="35" t="s">
        <v>660</v>
      </c>
      <c r="Q22" s="45">
        <f>IFERROR(IF(VLOOKUP($C22,'Entocentric lens DB'!$B$5:$T$309,MATCH('Entocentric lens DB'!$M$4,'Entocentric lens DB'!$B$4:$T$4,0),0)=0,"",VLOOKUP($C22,'Entocentric lens DB'!$B$5:$T$309,MATCH('Entocentric lens DB'!$M$4,'Entocentric lens DB'!$B$4:$T$4,0),0)),"")</f>
        <v>3.5</v>
      </c>
      <c r="R22" s="35"/>
    </row>
    <row r="23" spans="2:19">
      <c r="B23" s="3" t="str">
        <f>IFERROR(VLOOKUP($C23,'Entocentric lens DB'!$B$5:$T$309,MATCH('Entocentric lens DB'!$C$4,'Entocentric lens DB'!$B$4:$T$4,0),0),"")</f>
        <v>Tamron</v>
      </c>
      <c r="C23" s="49" t="s">
        <v>677</v>
      </c>
      <c r="D23" s="35">
        <f>IFERROR(VLOOKUP($C23,'Entocentric lens DB'!$B$5:$T$309,MATCH('Entocentric lens DB'!$D$4,'Entocentric lens DB'!$B$4:$T$4,0),0),"")</f>
        <v>50</v>
      </c>
      <c r="E23" s="35" t="str">
        <f>IFERROR(VLOOKUP($C23,'Entocentric lens DB'!$B$5:$T$309,MATCH('Entocentric lens DB'!$E$4,'Entocentric lens DB'!$B$4:$T$4,0),0),"")</f>
        <v>C-mount</v>
      </c>
      <c r="F23" s="35" t="str">
        <f>IFERROR(VLOOKUP($C23,'Entocentric lens DB'!$B$5:$T$309,MATCH('Entocentric lens DB'!$F$4,'Entocentric lens DB'!$B$4:$T$4,0),0),"")</f>
        <v>2/3"</v>
      </c>
      <c r="G23" s="35" t="str">
        <f>IFERROR(VLOOKUP($C23,'Entocentric lens DB'!$B$5:$T$309,MATCH('Entocentric lens DB'!$G$4,'Entocentric lens DB'!$B$4:$T$4,0),0),"")</f>
        <v>M30.5x0.5</v>
      </c>
      <c r="H23" s="35" t="str">
        <f>IFERROR(VLOOKUP($C23,'Entocentric lens DB'!$B$5:$T$309,MATCH('Entocentric lens DB'!$P$4,'Entocentric lens DB'!$B$4:$T$4,0),0),"")</f>
        <v>100-200$</v>
      </c>
      <c r="I23" s="42" t="s">
        <v>71</v>
      </c>
      <c r="J23" s="35" t="str">
        <f>IFERROR(VLOOKUP($I23,'Optotune lens DB'!$B$5:$I$23,MATCH('Optotune lens DB'!$I$4,'Optotune lens DB'!$B$4:$I$4,0),0),"")</f>
        <v>500-1000$</v>
      </c>
      <c r="K23" s="3" t="s">
        <v>574</v>
      </c>
      <c r="L23" s="35" t="str">
        <f>IFERROR(VLOOKUP($C23,'Entocentric lens DB'!$B$5:$T$309,MATCH('Entocentric lens DB'!$R$4,'Entocentric lens DB'!$B$4:$T$4,0),0),"")</f>
        <v>NA</v>
      </c>
      <c r="M23" s="41"/>
      <c r="N23" s="84">
        <v>220</v>
      </c>
      <c r="O23" s="84">
        <v>180</v>
      </c>
      <c r="P23" s="35" t="s">
        <v>660</v>
      </c>
      <c r="Q23" s="45">
        <f>IFERROR(IF(VLOOKUP($C23,'Entocentric lens DB'!$B$5:$T$309,MATCH('Entocentric lens DB'!$M$4,'Entocentric lens DB'!$B$4:$T$4,0),0)=0,"",VLOOKUP($C23,'Entocentric lens DB'!$B$5:$T$309,MATCH('Entocentric lens DB'!$M$4,'Entocentric lens DB'!$B$4:$T$4,0),0)),"")</f>
        <v>5</v>
      </c>
      <c r="R23" s="35"/>
    </row>
    <row r="24" spans="2:19">
      <c r="B24" s="3" t="str">
        <f>IFERROR(VLOOKUP($C24,'Entocentric lens DB'!$B$5:$T$309,MATCH('Entocentric lens DB'!$C$4,'Entocentric lens DB'!$B$4:$T$4,0),0),"")</f>
        <v>Kowa</v>
      </c>
      <c r="C24" s="49" t="s">
        <v>184</v>
      </c>
      <c r="D24" s="35">
        <f>IFERROR(VLOOKUP($C24,'Entocentric lens DB'!$B$5:$T$309,MATCH('Entocentric lens DB'!$D$4,'Entocentric lens DB'!$B$4:$T$4,0),0),"")</f>
        <v>50</v>
      </c>
      <c r="E24" s="35" t="str">
        <f>IFERROR(VLOOKUP($C24,'Entocentric lens DB'!$B$5:$T$309,MATCH('Entocentric lens DB'!$E$4,'Entocentric lens DB'!$B$4:$T$4,0),0),"")</f>
        <v>C-mount</v>
      </c>
      <c r="F24" s="35" t="str">
        <f>IFERROR(VLOOKUP($C24,'Entocentric lens DB'!$B$5:$T$309,MATCH('Entocentric lens DB'!$F$4,'Entocentric lens DB'!$B$4:$T$4,0),0),"")</f>
        <v>2/3"</v>
      </c>
      <c r="G24" s="35" t="str">
        <f>IFERROR(VLOOKUP($C24,'Entocentric lens DB'!$B$5:$T$309,MATCH('Entocentric lens DB'!$G$4,'Entocentric lens DB'!$B$4:$T$4,0),0),"")</f>
        <v>M27x0.5</v>
      </c>
      <c r="H24" s="35" t="str">
        <f>IFERROR(VLOOKUP($C24,'Entocentric lens DB'!$B$5:$T$309,MATCH('Entocentric lens DB'!$P$4,'Entocentric lens DB'!$B$4:$T$4,0),0),"")</f>
        <v>200-500$</v>
      </c>
      <c r="I24" s="42" t="s">
        <v>71</v>
      </c>
      <c r="J24" s="35" t="str">
        <f>IFERROR(VLOOKUP($I24,'Optotune lens DB'!$B$5:$I$23,MATCH('Optotune lens DB'!$I$4,'Optotune lens DB'!$B$4:$I$4,0),0),"")</f>
        <v>500-1000$</v>
      </c>
      <c r="K24" s="3" t="s">
        <v>574</v>
      </c>
      <c r="L24" s="35" t="str">
        <f>IFERROR(VLOOKUP($C24,'Entocentric lens DB'!$B$5:$T$309,MATCH('Entocentric lens DB'!$R$4,'Entocentric lens DB'!$B$4:$T$4,0),0),"")</f>
        <v>NA</v>
      </c>
      <c r="M24" s="41"/>
      <c r="N24" s="84">
        <v>220</v>
      </c>
      <c r="O24" s="84">
        <v>180</v>
      </c>
      <c r="P24" s="35" t="s">
        <v>660</v>
      </c>
      <c r="Q24" s="45">
        <f>IFERROR(IF(VLOOKUP($C24,'Entocentric lens DB'!$B$5:$T$309,MATCH('Entocentric lens DB'!$M$4,'Entocentric lens DB'!$B$4:$T$4,0),0)=0,"",VLOOKUP($C24,'Entocentric lens DB'!$B$5:$T$309,MATCH('Entocentric lens DB'!$M$4,'Entocentric lens DB'!$B$4:$T$4,0),0)),"")</f>
        <v>4</v>
      </c>
      <c r="R24" s="35"/>
    </row>
    <row r="25" spans="2:19">
      <c r="B25" s="3" t="str">
        <f>IFERROR(VLOOKUP($C25,'Entocentric lens DB'!$B$5:$T$309,MATCH('Entocentric lens DB'!$C$4,'Entocentric lens DB'!$B$4:$T$4,0),0),"")</f>
        <v>Edmund Optics</v>
      </c>
      <c r="C25" s="49" t="s">
        <v>190</v>
      </c>
      <c r="D25" s="35">
        <f>IFERROR(VLOOKUP($C25,'Entocentric lens DB'!$B$5:$T$309,MATCH('Entocentric lens DB'!$D$4,'Entocentric lens DB'!$B$4:$T$4,0),0),"")</f>
        <v>50</v>
      </c>
      <c r="E25" s="35" t="str">
        <f>IFERROR(VLOOKUP($C25,'Entocentric lens DB'!$B$5:$T$309,MATCH('Entocentric lens DB'!$E$4,'Entocentric lens DB'!$B$4:$T$4,0),0),"")</f>
        <v>C-mount</v>
      </c>
      <c r="F25" s="35" t="str">
        <f>IFERROR(VLOOKUP($C25,'Entocentric lens DB'!$B$5:$T$309,MATCH('Entocentric lens DB'!$F$4,'Entocentric lens DB'!$B$4:$T$4,0),0),"")</f>
        <v>2/3"</v>
      </c>
      <c r="G25" s="35" t="str">
        <f>IFERROR(VLOOKUP($C25,'Entocentric lens DB'!$B$5:$T$309,MATCH('Entocentric lens DB'!$G$4,'Entocentric lens DB'!$B$4:$T$4,0),0),"")</f>
        <v>M30.5x0.5</v>
      </c>
      <c r="H25" s="35" t="str">
        <f>IFERROR(VLOOKUP($C25,'Entocentric lens DB'!$B$5:$T$309,MATCH('Entocentric lens DB'!$P$4,'Entocentric lens DB'!$B$4:$T$4,0),0),"")</f>
        <v>200-500$</v>
      </c>
      <c r="I25" s="42" t="s">
        <v>71</v>
      </c>
      <c r="J25" s="35" t="str">
        <f>IFERROR(VLOOKUP($I25,'Optotune lens DB'!$B$5:$I$23,MATCH('Optotune lens DB'!$I$4,'Optotune lens DB'!$B$4:$I$4,0),0),"")</f>
        <v>500-1000$</v>
      </c>
      <c r="K25" s="3" t="s">
        <v>574</v>
      </c>
      <c r="L25" s="35" t="str">
        <f>IFERROR(VLOOKUP($C25,'Entocentric lens DB'!$B$5:$T$309,MATCH('Entocentric lens DB'!$R$4,'Entocentric lens DB'!$B$4:$T$4,0),0),"")</f>
        <v>NA</v>
      </c>
      <c r="M25" s="41"/>
      <c r="N25" s="84">
        <v>220</v>
      </c>
      <c r="O25" s="84">
        <v>180</v>
      </c>
      <c r="P25" s="35" t="s">
        <v>660</v>
      </c>
      <c r="Q25" s="45" t="str">
        <f>IFERROR(IF(VLOOKUP($C25,'Entocentric lens DB'!$B$5:$T$309,MATCH('Entocentric lens DB'!$M$4,'Entocentric lens DB'!$B$4:$T$4,0),0)=0,"",VLOOKUP($C25,'Entocentric lens DB'!$B$5:$T$309,MATCH('Entocentric lens DB'!$M$4,'Entocentric lens DB'!$B$4:$T$4,0),0)),"")</f>
        <v/>
      </c>
      <c r="R25" s="35"/>
    </row>
    <row r="26" spans="2:19">
      <c r="B26" s="3" t="str">
        <f>IFERROR(VLOOKUP($C26,'Entocentric lens DB'!$B$5:$T$309,MATCH('Entocentric lens DB'!$C$4,'Entocentric lens DB'!$B$4:$T$4,0),0),"")</f>
        <v>Optart</v>
      </c>
      <c r="C26" s="49" t="s">
        <v>423</v>
      </c>
      <c r="D26" s="35">
        <f>IFERROR(VLOOKUP($C26,'Entocentric lens DB'!$B$5:$T$309,MATCH('Entocentric lens DB'!$D$4,'Entocentric lens DB'!$B$4:$T$4,0),0),"")</f>
        <v>50</v>
      </c>
      <c r="E26" s="35" t="str">
        <f>IFERROR(VLOOKUP($C26,'Entocentric lens DB'!$B$5:$T$309,MATCH('Entocentric lens DB'!$E$4,'Entocentric lens DB'!$B$4:$T$4,0),0),"")</f>
        <v>C-mount</v>
      </c>
      <c r="F26" s="35" t="str">
        <f>IFERROR(VLOOKUP($C26,'Entocentric lens DB'!$B$5:$T$309,MATCH('Entocentric lens DB'!$F$4,'Entocentric lens DB'!$B$4:$T$4,0),0),"")</f>
        <v>2/3"</v>
      </c>
      <c r="G26" s="35" t="str">
        <f>IFERROR(VLOOKUP($C26,'Entocentric lens DB'!$B$5:$T$309,MATCH('Entocentric lens DB'!$G$4,'Entocentric lens DB'!$B$4:$T$4,0),0),"")</f>
        <v>M25.5x0.5</v>
      </c>
      <c r="H26" s="35" t="str">
        <f>IFERROR(VLOOKUP($C26,'Entocentric lens DB'!$B$5:$T$309,MATCH('Entocentric lens DB'!$P$4,'Entocentric lens DB'!$B$4:$T$4,0),0),"")</f>
        <v>On Request</v>
      </c>
      <c r="I26" s="42" t="s">
        <v>71</v>
      </c>
      <c r="J26" s="35" t="str">
        <f>IFERROR(VLOOKUP($I26,'Optotune lens DB'!$B$5:$I$23,MATCH('Optotune lens DB'!$I$4,'Optotune lens DB'!$B$4:$I$4,0),0),"")</f>
        <v>500-1000$</v>
      </c>
      <c r="K26" s="3" t="s">
        <v>574</v>
      </c>
      <c r="L26" s="35" t="str">
        <f>IFERROR(VLOOKUP($C26,'Entocentric lens DB'!$B$5:$T$309,MATCH('Entocentric lens DB'!$R$4,'Entocentric lens DB'!$B$4:$T$4,0),0),"")</f>
        <v>NA</v>
      </c>
      <c r="M26" s="41"/>
      <c r="N26" s="84">
        <v>220</v>
      </c>
      <c r="O26" s="84">
        <v>180</v>
      </c>
      <c r="P26" s="35" t="s">
        <v>660</v>
      </c>
      <c r="Q26" s="45">
        <f>IFERROR(IF(VLOOKUP($C26,'Entocentric lens DB'!$B$5:$T$309,MATCH('Entocentric lens DB'!$M$4,'Entocentric lens DB'!$B$4:$T$4,0),0)=0,"",VLOOKUP($C26,'Entocentric lens DB'!$B$5:$T$309,MATCH('Entocentric lens DB'!$M$4,'Entocentric lens DB'!$B$4:$T$4,0),0)),"")</f>
        <v>3.5</v>
      </c>
      <c r="R26" s="35"/>
    </row>
    <row r="27" spans="2:19">
      <c r="B27" s="3" t="str">
        <f>IFERROR(VLOOKUP($C27,'Entocentric lens DB'!$B$5:$T$309,MATCH('Entocentric lens DB'!$C$4,'Entocentric lens DB'!$B$4:$T$4,0),0),"")</f>
        <v>Optart</v>
      </c>
      <c r="C27" s="49" t="s">
        <v>431</v>
      </c>
      <c r="D27" s="35">
        <f>IFERROR(VLOOKUP($C27,'Entocentric lens DB'!$B$5:$T$309,MATCH('Entocentric lens DB'!$D$4,'Entocentric lens DB'!$B$4:$T$4,0),0),"")</f>
        <v>50</v>
      </c>
      <c r="E27" s="35" t="str">
        <f>IFERROR(VLOOKUP($C27,'Entocentric lens DB'!$B$5:$T$309,MATCH('Entocentric lens DB'!$E$4,'Entocentric lens DB'!$B$4:$T$4,0),0),"")</f>
        <v>C-mount</v>
      </c>
      <c r="F27" s="35" t="str">
        <f>IFERROR(VLOOKUP($C27,'Entocentric lens DB'!$B$5:$T$309,MATCH('Entocentric lens DB'!$F$4,'Entocentric lens DB'!$B$4:$T$4,0),0),"")</f>
        <v>2/3"</v>
      </c>
      <c r="G27" s="35" t="str">
        <f>IFERROR(VLOOKUP($C27,'Entocentric lens DB'!$B$5:$T$309,MATCH('Entocentric lens DB'!$G$4,'Entocentric lens DB'!$B$4:$T$4,0),0),"")</f>
        <v>M30.5XP0.5</v>
      </c>
      <c r="H27" s="35" t="str">
        <f>IFERROR(VLOOKUP($C27,'Entocentric lens DB'!$B$5:$T$309,MATCH('Entocentric lens DB'!$P$4,'Entocentric lens DB'!$B$4:$T$4,0),0),"")</f>
        <v>On Request</v>
      </c>
      <c r="I27" s="42" t="s">
        <v>71</v>
      </c>
      <c r="J27" s="35" t="str">
        <f>IFERROR(VLOOKUP($I27,'Optotune lens DB'!$B$5:$I$23,MATCH('Optotune lens DB'!$I$4,'Optotune lens DB'!$B$4:$I$4,0),0),"")</f>
        <v>500-1000$</v>
      </c>
      <c r="K27" s="3" t="s">
        <v>574</v>
      </c>
      <c r="L27" s="35" t="str">
        <f>IFERROR(VLOOKUP($C27,'Entocentric lens DB'!$B$5:$T$309,MATCH('Entocentric lens DB'!$R$4,'Entocentric lens DB'!$B$4:$T$4,0),0),"")</f>
        <v>NA</v>
      </c>
      <c r="M27" s="41"/>
      <c r="N27" s="84">
        <v>220</v>
      </c>
      <c r="O27" s="84">
        <v>180</v>
      </c>
      <c r="P27" s="35" t="s">
        <v>660</v>
      </c>
      <c r="Q27" s="45">
        <f>IFERROR(IF(VLOOKUP($C27,'Entocentric lens DB'!$B$5:$T$309,MATCH('Entocentric lens DB'!$M$4,'Entocentric lens DB'!$B$4:$T$4,0),0)=0,"",VLOOKUP($C27,'Entocentric lens DB'!$B$5:$T$309,MATCH('Entocentric lens DB'!$M$4,'Entocentric lens DB'!$B$4:$T$4,0),0)),"")</f>
        <v>5</v>
      </c>
      <c r="R27" s="35"/>
    </row>
    <row r="28" spans="2:19">
      <c r="B28" s="31" t="s">
        <v>87</v>
      </c>
      <c r="C28" s="30" t="s">
        <v>131</v>
      </c>
      <c r="D28" s="30" t="s">
        <v>131</v>
      </c>
      <c r="E28" s="30" t="s">
        <v>131</v>
      </c>
      <c r="F28" s="30" t="s">
        <v>131</v>
      </c>
      <c r="G28" s="30" t="s">
        <v>131</v>
      </c>
      <c r="H28" s="30" t="s">
        <v>131</v>
      </c>
      <c r="I28" s="30" t="s">
        <v>131</v>
      </c>
      <c r="J28" s="30" t="s">
        <v>131</v>
      </c>
      <c r="K28" s="30" t="s">
        <v>131</v>
      </c>
      <c r="L28" s="30" t="s">
        <v>131</v>
      </c>
      <c r="M28" s="30" t="s">
        <v>131</v>
      </c>
      <c r="N28" s="30" t="s">
        <v>131</v>
      </c>
      <c r="O28" s="30" t="s">
        <v>131</v>
      </c>
      <c r="P28" s="30" t="s">
        <v>131</v>
      </c>
      <c r="Q28" s="30" t="s">
        <v>131</v>
      </c>
      <c r="R28" s="43" t="s">
        <v>131</v>
      </c>
      <c r="S28" s="30" t="s">
        <v>131</v>
      </c>
    </row>
    <row r="34" spans="3:18">
      <c r="C34" s="49"/>
      <c r="D34" s="35"/>
      <c r="E34" s="35"/>
      <c r="F34" s="35"/>
      <c r="G34" s="35"/>
      <c r="H34" s="35"/>
      <c r="I34" s="42"/>
      <c r="J34" s="35"/>
      <c r="L34" s="35"/>
      <c r="M34" s="41"/>
      <c r="N34" s="32"/>
      <c r="O34" s="32"/>
      <c r="P34" s="35"/>
      <c r="Q34" s="45"/>
      <c r="R34" s="35"/>
    </row>
  </sheetData>
  <phoneticPr fontId="20" type="noConversion"/>
  <dataValidations count="4">
    <dataValidation type="list" allowBlank="1" showInputMessage="1" showErrorMessage="1" sqref="H34 J34 J5:J27 H5:H27" xr:uid="{00000000-0002-0000-1900-000000000000}">
      <formula1>Prices</formula1>
    </dataValidation>
    <dataValidation type="list" allowBlank="1" showInputMessage="1" showErrorMessage="1" sqref="G34 G5:G27" xr:uid="{00000000-0002-0000-1900-000001000000}">
      <formula1>Filter</formula1>
    </dataValidation>
    <dataValidation type="list" allowBlank="1" showInputMessage="1" showErrorMessage="1" sqref="F34 F5:F27" xr:uid="{00000000-0002-0000-1900-000002000000}">
      <formula1>Formats</formula1>
    </dataValidation>
    <dataValidation type="list" allowBlank="1" showInputMessage="1" showErrorMessage="1" sqref="E34 E5:E27" xr:uid="{00000000-0002-0000-1900-000003000000}">
      <formula1>Mounts</formula1>
    </dataValidation>
  </dataValidations>
  <hyperlinks>
    <hyperlink ref="B2" location="Overview!A1" display="Back to overview" xr:uid="{00000000-0004-0000-1900-000000000000}"/>
    <hyperlink ref="R5" r:id="rId1" xr:uid="{CF2D7DFE-E972-4532-A9C3-76E47FDBD70A}"/>
  </hyperlinks>
  <pageMargins left="0.3" right="0.3" top="0.5" bottom="0.5" header="0.1" footer="0.1"/>
  <pageSetup paperSize="9" orientation="landscape"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S21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605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Optart</v>
      </c>
      <c r="C5" s="49" t="s">
        <v>409</v>
      </c>
      <c r="D5" s="35">
        <f>IFERROR(VLOOKUP($C5,'Entocentric lens DB'!$B$5:$T$309,MATCH('Entocentric lens DB'!$D$4,'Entocentric lens DB'!$B$4:$T$4,0),0),"")</f>
        <v>75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1"</v>
      </c>
      <c r="G5" s="35" t="str">
        <f>IFERROR(VLOOKUP($C5,'Entocentric lens DB'!$B$5:$T$309,MATCH('Entocentric lens DB'!$G$4,'Entocentric lens DB'!$B$4:$T$4,0),0),"")</f>
        <v>M55XP0.75</v>
      </c>
      <c r="H5" s="35" t="str">
        <f>IFERROR(VLOOKUP($C5,'Entocentric lens DB'!$B$5:$T$309,MATCH('Entocentric lens DB'!$P$4,'Entocentric lens DB'!$B$4:$T$4,0),0),"")</f>
        <v>On Request</v>
      </c>
      <c r="I5" s="42" t="str">
        <f>IFERROR(VLOOKUP($C5,'Entocentric lens DB'!$B$5:$T$309,MATCH('Entocentric lens DB'!$Q$4,'Entocentric lens DB'!$B$4:$T$4,0),0),"")</f>
        <v>EL-16-40-TC-VIS-5D-C</v>
      </c>
      <c r="J5" s="35" t="str">
        <f>IFERROR(VLOOKUP($I5,'Optotune lens DB'!$B$5:$I$23,MATCH('Optotune lens DB'!$I$4,'Optotune lens DB'!$B$4:$I$4,0),0),"")</f>
        <v>500-1000$</v>
      </c>
      <c r="K5" s="3" t="s">
        <v>574</v>
      </c>
      <c r="L5" s="35" t="str">
        <f>IFERROR(VLOOKUP($C5,'Entocentric lens DB'!$B$5:$T$309,MATCH('Entocentric lens DB'!$R$4,'Entocentric lens DB'!$B$4:$T$4,0),0),"")</f>
        <v>NA</v>
      </c>
      <c r="M5" s="41"/>
      <c r="N5" s="81">
        <v>415</v>
      </c>
      <c r="O5" s="81">
        <v>350</v>
      </c>
      <c r="P5" s="35" t="s">
        <v>660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5</v>
      </c>
    </row>
    <row r="6" spans="1:19">
      <c r="B6" s="3" t="str">
        <f>IFERROR(VLOOKUP($C6,'Entocentric lens DB'!$B$5:$T$309,MATCH('Entocentric lens DB'!$C$4,'Entocentric lens DB'!$B$4:$T$4,0),0),"")</f>
        <v>Optart</v>
      </c>
      <c r="C6" s="49" t="s">
        <v>432</v>
      </c>
      <c r="D6" s="35">
        <f>IFERROR(VLOOKUP($C6,'Entocentric lens DB'!$B$5:$T$309,MATCH('Entocentric lens DB'!$D$4,'Entocentric lens DB'!$B$4:$T$4,0),0),"")</f>
        <v>75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2/3"</v>
      </c>
      <c r="G6" s="35" t="str">
        <f>IFERROR(VLOOKUP($C6,'Entocentric lens DB'!$B$5:$T$309,MATCH('Entocentric lens DB'!$G$4,'Entocentric lens DB'!$B$4:$T$4,0),0),"")</f>
        <v>M34XP0.5</v>
      </c>
      <c r="H6" s="35" t="str">
        <f>IFERROR(VLOOKUP($C6,'Entocentric lens DB'!$B$5:$T$309,MATCH('Entocentric lens DB'!$P$4,'Entocentric lens DB'!$B$4:$T$4,0),0),"")</f>
        <v>On Request</v>
      </c>
      <c r="I6" s="42" t="str">
        <f>IFERROR(VLOOKUP($C6,'Entocentric lens DB'!$B$5:$T$309,MATCH('Entocentric lens DB'!$Q$4,'Entocentric lens DB'!$B$4:$T$4,0),0),"")</f>
        <v>EL-16-40-TC-VIS-5D-C</v>
      </c>
      <c r="J6" s="35" t="str">
        <f>IFERROR(VLOOKUP($I6,'Optotune lens DB'!$B$5:$I$23,MATCH('Optotune lens DB'!$I$4,'Optotune lens DB'!$B$4:$I$4,0),0),"")</f>
        <v>500-1000$</v>
      </c>
      <c r="K6" s="3" t="s">
        <v>574</v>
      </c>
      <c r="L6" s="35" t="str">
        <f>IFERROR(VLOOKUP($C6,'Entocentric lens DB'!$B$5:$T$309,MATCH('Entocentric lens DB'!$R$4,'Entocentric lens DB'!$B$4:$T$4,0),0),"")</f>
        <v>NA</v>
      </c>
      <c r="M6" s="41"/>
      <c r="N6" s="81">
        <v>415</v>
      </c>
      <c r="O6" s="81">
        <v>350</v>
      </c>
      <c r="P6" s="35" t="s">
        <v>660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5</v>
      </c>
    </row>
    <row r="7" spans="1:19">
      <c r="B7" s="3" t="str">
        <f>IFERROR(VLOOKUP($C7,'Entocentric lens DB'!$B$5:$T$309,MATCH('Entocentric lens DB'!$C$4,'Entocentric lens DB'!$B$4:$T$4,0),0),"")</f>
        <v>Fujinon</v>
      </c>
      <c r="C7" s="28" t="s">
        <v>667</v>
      </c>
      <c r="D7" s="35">
        <f>IFERROR(VLOOKUP($C7,'Entocentric lens DB'!$B$5:$T$309,MATCH('Entocentric lens DB'!$D$4,'Entocentric lens DB'!$B$4:$T$4,0),0),"")</f>
        <v>75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2/3"</v>
      </c>
      <c r="G7" s="35" t="str">
        <f>IFERROR(VLOOKUP($C7,'Entocentric lens DB'!$B$5:$T$309,MATCH('Entocentric lens DB'!$G$4,'Entocentric lens DB'!$B$4:$T$4,0),0),"")</f>
        <v>M30.5x0.5</v>
      </c>
      <c r="H7" s="35" t="str">
        <f>IFERROR(VLOOKUP($C7,'Entocentric lens DB'!$B$5:$T$309,MATCH('Entocentric lens DB'!$P$4,'Entocentric lens DB'!$B$4:$T$4,0),0),"")</f>
        <v>&lt;100$</v>
      </c>
      <c r="I7" s="42" t="str">
        <f>IFERROR(VLOOKUP($C7,'Entocentric lens DB'!$B$5:$T$309,MATCH('Entocentric lens DB'!$Q$4,'Entocentric lens DB'!$B$4:$T$4,0),0),"")</f>
        <v>EL-16-40-TC-VIS-5D-C</v>
      </c>
      <c r="J7" s="35" t="str">
        <f>IFERROR(VLOOKUP($I7,'Optotune lens DB'!$B$5:$I$23,MATCH('Optotune lens DB'!$I$4,'Optotune lens DB'!$B$4:$I$4,0),0),"")</f>
        <v>500-1000$</v>
      </c>
      <c r="K7" s="3" t="s">
        <v>638</v>
      </c>
      <c r="L7" s="35" t="str">
        <f>IFERROR(VLOOKUP($C7,'Entocentric lens DB'!$B$5:$T$309,MATCH('Entocentric lens DB'!$R$4,'Entocentric lens DB'!$B$4:$T$4,0),0),"")</f>
        <v>NA</v>
      </c>
      <c r="M7" s="41"/>
      <c r="N7" s="81">
        <v>415</v>
      </c>
      <c r="O7" s="81">
        <v>350</v>
      </c>
      <c r="P7" s="35" t="s">
        <v>660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5</v>
      </c>
    </row>
    <row r="8" spans="1:19">
      <c r="B8" s="3" t="str">
        <f>IFERROR(VLOOKUP($C8,'Entocentric lens DB'!$B$5:$T$309,MATCH('Entocentric lens DB'!$C$4,'Entocentric lens DB'!$B$4:$T$4,0),0),"")</f>
        <v>Tamron</v>
      </c>
      <c r="C8" s="49" t="s">
        <v>177</v>
      </c>
      <c r="D8" s="35">
        <f>IFERROR(VLOOKUP($C8,'Entocentric lens DB'!$B$5:$T$309,MATCH('Entocentric lens DB'!$D$4,'Entocentric lens DB'!$B$4:$T$4,0),0),"")</f>
        <v>75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1/1.2"</v>
      </c>
      <c r="G8" s="35" t="str">
        <f>IFERROR(VLOOKUP($C8,'Entocentric lens DB'!$B$5:$T$309,MATCH('Entocentric lens DB'!$G$4,'Entocentric lens DB'!$B$4:$T$4,0),0),"")</f>
        <v>M27x0.5</v>
      </c>
      <c r="H8" s="35" t="str">
        <f>IFERROR(VLOOKUP($C8,'Entocentric lens DB'!$B$5:$T$309,MATCH('Entocentric lens DB'!$P$4,'Entocentric lens DB'!$B$4:$T$4,0),0),"")</f>
        <v>200-500$</v>
      </c>
      <c r="I8" s="42" t="str">
        <f>IFERROR(VLOOKUP($C8,'Entocentric lens DB'!$B$5:$T$309,MATCH('Entocentric lens DB'!$Q$4,'Entocentric lens DB'!$B$4:$T$4,0),0),"")</f>
        <v>EL-16-40-TC-VIS-5D-M27</v>
      </c>
      <c r="J8" s="35" t="str">
        <f>IFERROR(VLOOKUP($I8,'Optotune lens DB'!$B$5:$I$23,MATCH('Optotune lens DB'!$I$4,'Optotune lens DB'!$B$4:$I$4,0),0),"")</f>
        <v>500-1000$</v>
      </c>
      <c r="K8" s="3" t="s">
        <v>574</v>
      </c>
      <c r="L8" s="35" t="str">
        <f>IFERROR(VLOOKUP($C8,'Entocentric lens DB'!$B$5:$T$309,MATCH('Entocentric lens DB'!$R$4,'Entocentric lens DB'!$B$4:$T$4,0),0),"")</f>
        <v>NA</v>
      </c>
      <c r="M8" s="41"/>
      <c r="N8" s="81">
        <v>415</v>
      </c>
      <c r="O8" s="81">
        <v>350</v>
      </c>
      <c r="P8" s="35" t="s">
        <v>660</v>
      </c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3.5</v>
      </c>
    </row>
    <row r="9" spans="1:19">
      <c r="B9" s="3" t="str">
        <f>IFERROR(VLOOKUP($C9,'Entocentric lens DB'!$B$5:$T$309,MATCH('Entocentric lens DB'!$C$4,'Entocentric lens DB'!$B$4:$T$4,0),0),"")</f>
        <v>Tamron</v>
      </c>
      <c r="C9" s="49" t="s">
        <v>177</v>
      </c>
      <c r="D9" s="35">
        <f>IFERROR(VLOOKUP($C9,'Entocentric lens DB'!$B$5:$T$309,MATCH('Entocentric lens DB'!$D$4,'Entocentric lens DB'!$B$4:$T$4,0),0),"")</f>
        <v>75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1/1.2"</v>
      </c>
      <c r="G9" s="35" t="str">
        <f>IFERROR(VLOOKUP($C9,'Entocentric lens DB'!$B$5:$T$309,MATCH('Entocentric lens DB'!$G$4,'Entocentric lens DB'!$B$4:$T$4,0),0),"")</f>
        <v>M27x0.5</v>
      </c>
      <c r="H9" s="35" t="str">
        <f>IFERROR(VLOOKUP($C9,'Entocentric lens DB'!$B$5:$T$309,MATCH('Entocentric lens DB'!$P$4,'Entocentric lens DB'!$B$4:$T$4,0),0),"")</f>
        <v>200-500$</v>
      </c>
      <c r="I9" s="80" t="s">
        <v>71</v>
      </c>
      <c r="J9" s="35" t="str">
        <f>IFERROR(VLOOKUP($I9,'Optotune lens DB'!$B$5:$I$23,MATCH('Optotune lens DB'!$I$4,'Optotune lens DB'!$B$4:$I$4,0),0),"")</f>
        <v>500-1000$</v>
      </c>
      <c r="K9" s="3" t="s">
        <v>643</v>
      </c>
      <c r="L9" s="35" t="str">
        <f>IFERROR(VLOOKUP($C9,'Entocentric lens DB'!$B$5:$T$309,MATCH('Entocentric lens DB'!$R$4,'Entocentric lens DB'!$B$4:$T$4,0),0),"")</f>
        <v>NA</v>
      </c>
      <c r="M9" s="41">
        <f>IF(ISBLANK(C9),"",Overview!$H$3)</f>
        <v>1000</v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>inf</v>
      </c>
      <c r="O9" s="32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>200</v>
      </c>
      <c r="P9" s="35" t="s">
        <v>660</v>
      </c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3.5</v>
      </c>
    </row>
    <row r="10" spans="1:19">
      <c r="B10" s="3" t="str">
        <f>IFERROR(VLOOKUP($C10,'Entocentric lens DB'!$B$5:$T$309,MATCH('Entocentric lens DB'!$C$4,'Entocentric lens DB'!$B$4:$T$4,0),0),"")</f>
        <v/>
      </c>
      <c r="C10" s="49"/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32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/>
      </c>
      <c r="C11" s="49"/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IF(ISBLANK(C12),"",Overview!$H$3)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IF(ISBLANK(C13),"",Overview!$H$3)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IF(ISBLANK(C14),"",Overview!$H$3)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IF(ISBLANK(C15),"",Overview!$H$3)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IF(ISBLANK(C16),"",Overview!$H$3)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IF(ISBLANK(C17),"",Overview!$H$3)</f>
        <v/>
      </c>
      <c r="N17" s="32"/>
      <c r="O17" s="32"/>
      <c r="P17" s="35"/>
      <c r="Q17" s="45"/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" t="str">
        <f>IFERROR(VLOOKUP($C20,'Entocentric lens DB'!$B$5:$T$309,MATCH('Entocentric lens DB'!$C$4,'Entocentric lens DB'!$B$4:$T$4,0),0),"")</f>
        <v/>
      </c>
      <c r="D20" s="35" t="str">
        <f>IFERROR(VLOOKUP($C20,'Entocentric lens DB'!$B$5:$T$309,MATCH('Entocentric lens DB'!$D$4,'Entocentric lens DB'!$B$4:$T$4,0),0),"")</f>
        <v/>
      </c>
      <c r="E20" s="35" t="str">
        <f>IFERROR(VLOOKUP($C20,'Entocentric lens DB'!$B$5:$T$309,MATCH('Entocentric lens DB'!$E$4,'Entocentric lens DB'!$B$4:$T$4,0),0),"")</f>
        <v/>
      </c>
      <c r="F20" s="35" t="str">
        <f>IFERROR(VLOOKUP($C20,'Entocentric lens DB'!$B$5:$T$309,MATCH('Entocentric lens DB'!$F$4,'Entocentric lens DB'!$B$4:$T$4,0),0),"")</f>
        <v/>
      </c>
      <c r="G20" s="35" t="str">
        <f>IFERROR(VLOOKUP($C20,'Entocentric lens DB'!$B$5:$T$309,MATCH('Entocentric lens DB'!$G$4,'Entocentric lens DB'!$B$4:$T$4,0),0),"")</f>
        <v/>
      </c>
      <c r="H20" s="35" t="str">
        <f>IFERROR(VLOOKUP($C20,'Entocentric lens DB'!$B$5:$T$309,MATCH('Entocentric lens DB'!$P$4,'Entocentric lens DB'!$B$4:$T$4,0),0),"")</f>
        <v/>
      </c>
      <c r="I20" s="42" t="str">
        <f>IFERROR(VLOOKUP($C20,'Entocentric lens DB'!$B$5:$T$309,MATCH('Entocentric lens DB'!$Q$4,'Entocentric lens DB'!$B$4:$T$4,0),0),"")</f>
        <v/>
      </c>
      <c r="J20" s="35" t="str">
        <f>IFERROR(VLOOKUP($I20,'Optotune lens DB'!$B$5:$I$23,MATCH('Optotune lens DB'!$I$4,'Optotune lens DB'!$B$4:$I$4,0),0),"")</f>
        <v/>
      </c>
      <c r="L20" s="35" t="str">
        <f>IFERROR(VLOOKUP($C20,'Entocentric lens DB'!$B$5:$T$309,MATCH('Entocentric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DB'!$B$5:$H$23,MATCH('Optotune lens DB'!$D$4,'Optotune lens DB'!$B$4:$H$4,0),0)),"inf")&lt;0,"inf",IFERROR(1000/(1000/$M20+VLOOKUP($I20,'Optotune lens DB'!$B$5:$H$23,MATCH('Optotune lens DB'!$D$4,'Optotune lens DB'!$B$4:$H$4,0),0)),"inf")))</f>
        <v/>
      </c>
      <c r="O20" s="32" t="str">
        <f>IF(ISBLANK(C20),"",IF(N20="inf",1000/(VLOOKUP($I20,'Optotune lens DB'!$B$5:$H$23,MATCH('Optotune lens DB'!$E$4,'Optotune lens DB'!$B$4:$H$4,0),0)-VLOOKUP($I20,'Optotune lens DB'!$B$5:$H$23,MATCH('Optotune lens DB'!$D$4,'Optotune lens DB'!$B$4:$H$4,0),0)),1000/(1000/$M20+VLOOKUP($I20,'Optotune lens DB'!$B$5:$H$23,MATCH('Optotune lens DB'!$E$4,'Optotune lens DB'!$B$4:$H$4,0),0))))</f>
        <v/>
      </c>
      <c r="P20" s="35"/>
      <c r="Q20" s="45" t="str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/>
      </c>
    </row>
    <row r="21" spans="2:19">
      <c r="B21" s="31" t="s">
        <v>87</v>
      </c>
      <c r="C21" s="30" t="s">
        <v>131</v>
      </c>
      <c r="D21" s="30" t="s">
        <v>131</v>
      </c>
      <c r="E21" s="30" t="s">
        <v>131</v>
      </c>
      <c r="F21" s="30" t="s">
        <v>131</v>
      </c>
      <c r="G21" s="30" t="s">
        <v>131</v>
      </c>
      <c r="H21" s="30" t="s">
        <v>131</v>
      </c>
      <c r="I21" s="30" t="s">
        <v>131</v>
      </c>
      <c r="J21" s="30" t="s">
        <v>131</v>
      </c>
      <c r="K21" s="30" t="s">
        <v>131</v>
      </c>
      <c r="L21" s="30" t="s">
        <v>131</v>
      </c>
      <c r="M21" s="30" t="s">
        <v>131</v>
      </c>
      <c r="N21" s="30" t="s">
        <v>131</v>
      </c>
      <c r="O21" s="30" t="s">
        <v>131</v>
      </c>
      <c r="P21" s="30" t="s">
        <v>131</v>
      </c>
      <c r="Q21" s="30" t="s">
        <v>131</v>
      </c>
      <c r="R21" s="30" t="s">
        <v>131</v>
      </c>
      <c r="S21" s="30" t="s">
        <v>131</v>
      </c>
    </row>
  </sheetData>
  <phoneticPr fontId="20" type="noConversion"/>
  <dataValidations count="4">
    <dataValidation type="list" allowBlank="1" showInputMessage="1" showErrorMessage="1" sqref="E5:E20" xr:uid="{00000000-0002-0000-1A00-000000000000}">
      <formula1>Mounts</formula1>
    </dataValidation>
    <dataValidation type="list" allowBlank="1" showInputMessage="1" showErrorMessage="1" sqref="F5:F20" xr:uid="{00000000-0002-0000-1A00-000001000000}">
      <formula1>Formats</formula1>
    </dataValidation>
    <dataValidation type="list" allowBlank="1" showInputMessage="1" showErrorMessage="1" sqref="G5:G20" xr:uid="{00000000-0002-0000-1A00-000002000000}">
      <formula1>Filter</formula1>
    </dataValidation>
    <dataValidation type="list" allowBlank="1" showInputMessage="1" showErrorMessage="1" sqref="J5:J20 H5:H20" xr:uid="{00000000-0002-0000-1A00-000003000000}">
      <formula1>Prices</formula1>
    </dataValidation>
  </dataValidations>
  <hyperlinks>
    <hyperlink ref="B2" location="Overview!A1" display="Back to overview" xr:uid="{00000000-0004-0000-1A00-000000000000}"/>
  </hyperlinks>
  <pageMargins left="0.3" right="0.3" top="0.5" bottom="0.5" header="0.1" footer="0.1"/>
  <pageSetup paperSize="9" orientation="landscape" r:id="rId1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A41D5F-8036-43E2-8040-99FAC67D7376}">
  <sheetPr>
    <pageSetUpPr fitToPage="1"/>
  </sheetPr>
  <dimension ref="A1:S21"/>
  <sheetViews>
    <sheetView showGridLines="0" zoomScaleNormal="100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0.57031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83.7109375" style="3" bestFit="1" customWidth="1"/>
    <col min="20" max="16384" width="9.140625" style="3"/>
  </cols>
  <sheetData>
    <row r="1" spans="1:19" ht="18.75">
      <c r="A1" s="2"/>
      <c r="B1" s="7" t="s">
        <v>606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VST</v>
      </c>
      <c r="C5" s="49" t="s">
        <v>693</v>
      </c>
      <c r="D5" s="35">
        <f>IFERROR(VLOOKUP($C5,'Entocentric lens DB'!$B$5:$T$309,MATCH('Entocentric lens DB'!$D$4,'Entocentric lens DB'!$B$4:$T$4,0),0),"")</f>
        <v>12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1.1"</v>
      </c>
      <c r="G5" s="35"/>
      <c r="H5" s="35" t="str">
        <f>IFERROR(VLOOKUP($C5,'Entocentric lens DB'!$B$5:$T$309,MATCH('Entocentric lens DB'!$P$4,'Entocentric lens DB'!$B$4:$T$4,0),0),"")</f>
        <v>500-1000$</v>
      </c>
      <c r="I5" s="42" t="str">
        <f>IFERROR(VLOOKUP($C5,'Entocentric lens DB'!$B$5:$T$309,MATCH('Entocentric lens DB'!$Q$4,'Entocentric lens DB'!$B$4:$T$4,0),0),"")</f>
        <v>EL-16-40-TC-VIS-5D</v>
      </c>
      <c r="J5" s="35" t="str">
        <f>IFERROR(VLOOKUP($I5,'Optotune lens DB'!$B$5:$I$23,MATCH('Optotune lens DB'!$I$4,'Optotune lens DB'!$B$4:$I$4,0),0),"")</f>
        <v>500-1000$</v>
      </c>
      <c r="K5" s="3" t="s">
        <v>653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660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3.5</v>
      </c>
      <c r="R5" s="35" t="s">
        <v>255</v>
      </c>
      <c r="S5" s="3" t="s">
        <v>698</v>
      </c>
    </row>
    <row r="6" spans="1:19">
      <c r="B6" s="3" t="str">
        <f>IFERROR(VLOOKUP($C6,'Entocentric lens DB'!$B$5:$T$309,MATCH('Entocentric lens DB'!$C$4,'Entocentric lens DB'!$B$4:$T$4,0),0),"")</f>
        <v/>
      </c>
      <c r="C6" s="49"/>
      <c r="D6" s="35" t="str">
        <f>IFERROR(VLOOKUP($C6,'Entocentric lens DB'!$B$5:$T$309,MATCH('Entocentric lens DB'!$D$4,'Entocentric lens DB'!$B$4:$T$4,0),0),"")</f>
        <v/>
      </c>
      <c r="E6" s="35" t="str">
        <f>IFERROR(VLOOKUP($C6,'Entocentric lens DB'!$B$5:$T$309,MATCH('Entocentric lens DB'!$E$4,'Entocentric lens DB'!$B$4:$T$4,0),0),"")</f>
        <v/>
      </c>
      <c r="F6" s="35" t="str">
        <f>IFERROR(VLOOKUP($C6,'Entocentric lens DB'!$B$5:$T$309,MATCH('Entocentric lens DB'!$F$4,'Entocentric lens DB'!$B$4:$T$4,0),0),"")</f>
        <v/>
      </c>
      <c r="G6" s="35" t="str">
        <f>IFERROR(VLOOKUP($C6,'Entocentric lens DB'!$B$5:$T$309,MATCH('Entocentric lens DB'!$G$4,'Entocentric lens DB'!$B$4:$T$4,0),0),"")</f>
        <v/>
      </c>
      <c r="H6" s="35" t="str">
        <f>IFERROR(VLOOKUP($C6,'Entocentric lens DB'!$B$5:$T$309,MATCH('Entocentric lens DB'!$P$4,'Entocentric lens DB'!$B$4:$T$4,0),0),"")</f>
        <v/>
      </c>
      <c r="I6" s="42" t="str">
        <f>IFERROR(VLOOKUP($C6,'Entocentric lens DB'!$B$5:$T$309,MATCH('Entocentric lens DB'!$Q$4,'Entocentric lens DB'!$B$4:$T$4,0),0),"")</f>
        <v/>
      </c>
      <c r="J6" s="35" t="str">
        <f>IFERROR(VLOOKUP($I6,'Optotune lens DB'!$B$5:$I$23,MATCH('Optotune lens DB'!$I$4,'Optotune lens DB'!$B$4:$I$4,0),0),"")</f>
        <v/>
      </c>
      <c r="L6" s="35" t="str">
        <f>IFERROR(VLOOKUP($C6,'Entocentric lens DB'!$B$5:$T$309,MATCH('Entocentric lens DB'!$R$4,'Entocentric lens DB'!$B$4:$T$4,0),0),"")</f>
        <v/>
      </c>
      <c r="M6" s="41" t="str">
        <f>IF(ISBLANK(C6),"",Overview!$H$3)</f>
        <v/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/>
      </c>
      <c r="O6" s="32" t="str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/>
      </c>
      <c r="P6" s="35"/>
      <c r="Q6" s="45" t="str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/>
      </c>
      <c r="R6" s="35"/>
    </row>
    <row r="7" spans="1:19">
      <c r="B7" s="3" t="str">
        <f>IFERROR(VLOOKUP($C7,'Entocentric lens DB'!$B$5:$T$309,MATCH('Entocentric lens DB'!$C$4,'Entocentric lens DB'!$B$4:$T$4,0),0),"")</f>
        <v/>
      </c>
      <c r="C7" s="49"/>
      <c r="D7" s="35" t="str">
        <f>IFERROR(VLOOKUP($C7,'Entocentric lens DB'!$B$5:$T$309,MATCH('Entocentric lens DB'!$D$4,'Entocentric lens DB'!$B$4:$T$4,0),0),"")</f>
        <v/>
      </c>
      <c r="E7" s="35" t="str">
        <f>IFERROR(VLOOKUP($C7,'Entocentric lens DB'!$B$5:$T$309,MATCH('Entocentric lens DB'!$E$4,'Entocentric lens DB'!$B$4:$T$4,0),0),"")</f>
        <v/>
      </c>
      <c r="F7" s="35" t="str">
        <f>IFERROR(VLOOKUP($C7,'Entocentric lens DB'!$B$5:$T$309,MATCH('Entocentric lens DB'!$F$4,'Entocentric lens DB'!$B$4:$T$4,0),0),"")</f>
        <v/>
      </c>
      <c r="G7" s="35" t="str">
        <f>IFERROR(VLOOKUP($C7,'Entocentric lens DB'!$B$5:$T$309,MATCH('Entocentric lens DB'!$G$4,'Entocentric lens DB'!$B$4:$T$4,0),0),"")</f>
        <v/>
      </c>
      <c r="H7" s="35" t="str">
        <f>IFERROR(VLOOKUP($C7,'Entocentric lens DB'!$B$5:$T$309,MATCH('Entocentric lens DB'!$P$4,'Entocentric lens DB'!$B$4:$T$4,0),0),"")</f>
        <v/>
      </c>
      <c r="I7" s="42" t="str">
        <f>IFERROR(VLOOKUP($C7,'Entocentric lens DB'!$B$5:$T$309,MATCH('Entocentric lens DB'!$Q$4,'Entocentric lens DB'!$B$4:$T$4,0),0),"")</f>
        <v/>
      </c>
      <c r="J7" s="35" t="str">
        <f>IFERROR(VLOOKUP($I7,'Optotune lens DB'!$B$5:$I$23,MATCH('Optotune lens DB'!$I$4,'Optotune lens DB'!$B$4:$I$4,0),0),"")</f>
        <v/>
      </c>
      <c r="L7" s="35" t="str">
        <f>IFERROR(VLOOKUP($C7,'Entocentric lens DB'!$B$5:$T$309,MATCH('Entocentric lens DB'!$R$4,'Entocentric lens DB'!$B$4:$T$4,0),0),"")</f>
        <v/>
      </c>
      <c r="M7" s="41" t="str">
        <f>IF(ISBLANK(C7),"",Overview!$H$3)</f>
        <v/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/>
      </c>
      <c r="O7" s="32" t="str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/>
      </c>
      <c r="P7" s="35"/>
      <c r="Q7" s="45" t="str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/>
      </c>
    </row>
    <row r="8" spans="1:19">
      <c r="B8" s="3" t="str">
        <f>IFERROR(VLOOKUP($C8,'Entocentric lens DB'!$B$5:$T$309,MATCH('Entocentric lens DB'!$C$4,'Entocentric lens DB'!$B$4:$T$4,0),0),"")</f>
        <v/>
      </c>
      <c r="C8" s="49"/>
      <c r="D8" s="35" t="str">
        <f>IFERROR(VLOOKUP($C8,'Entocentric lens DB'!$B$5:$T$309,MATCH('Entocentric lens DB'!$D$4,'Entocentric lens DB'!$B$4:$T$4,0),0),"")</f>
        <v/>
      </c>
      <c r="E8" s="35" t="str">
        <f>IFERROR(VLOOKUP($C8,'Entocentric lens DB'!$B$5:$T$309,MATCH('Entocentric lens DB'!$E$4,'Entocentric lens DB'!$B$4:$T$4,0),0),"")</f>
        <v/>
      </c>
      <c r="F8" s="35" t="str">
        <f>IFERROR(VLOOKUP($C8,'Entocentric lens DB'!$B$5:$T$309,MATCH('Entocentric lens DB'!$F$4,'Entocentric lens DB'!$B$4:$T$4,0),0),"")</f>
        <v/>
      </c>
      <c r="G8" s="35" t="str">
        <f>IFERROR(VLOOKUP($C8,'Entocentric lens DB'!$B$5:$T$309,MATCH('Entocentric lens DB'!$G$4,'Entocentric lens DB'!$B$4:$T$4,0),0),"")</f>
        <v/>
      </c>
      <c r="H8" s="35" t="str">
        <f>IFERROR(VLOOKUP($C8,'Entocentric lens DB'!$B$5:$T$309,MATCH('Entocentric lens DB'!$P$4,'Entocentric lens DB'!$B$4:$T$4,0),0),"")</f>
        <v/>
      </c>
      <c r="I8" s="42" t="str">
        <f>IFERROR(VLOOKUP($C8,'Entocentric lens DB'!$B$5:$T$309,MATCH('Entocentric lens DB'!$Q$4,'Entocentric lens DB'!$B$4:$T$4,0),0),"")</f>
        <v/>
      </c>
      <c r="J8" s="35" t="str">
        <f>IFERROR(VLOOKUP($I8,'Optotune lens DB'!$B$5:$I$23,MATCH('Optotune lens DB'!$I$4,'Optotune lens DB'!$B$4:$I$4,0),0),"")</f>
        <v/>
      </c>
      <c r="L8" s="35" t="str">
        <f>IFERROR(VLOOKUP($C8,'Entocentric lens DB'!$B$5:$T$309,MATCH('Entocentric lens DB'!$R$4,'Entocentric lens DB'!$B$4:$T$4,0),0),"")</f>
        <v/>
      </c>
      <c r="M8" s="41" t="str">
        <f>IF(ISBLANK(C8),"",Overview!$H$3)</f>
        <v/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/>
      </c>
      <c r="O8" s="32" t="str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/>
      </c>
      <c r="P8" s="35"/>
      <c r="Q8" s="45" t="str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/>
      </c>
    </row>
    <row r="9" spans="1:19">
      <c r="B9" s="3" t="str">
        <f>IFERROR(VLOOKUP($C9,'Entocentric lens DB'!$B$5:$T$309,MATCH('Entocentric lens DB'!$C$4,'Entocentric lens DB'!$B$4:$T$4,0),0),"")</f>
        <v/>
      </c>
      <c r="C9" s="49"/>
      <c r="D9" s="35" t="str">
        <f>IFERROR(VLOOKUP($C9,'Entocentric lens DB'!$B$5:$T$309,MATCH('Entocentric lens DB'!$D$4,'Entocentric lens DB'!$B$4:$T$4,0),0),"")</f>
        <v/>
      </c>
      <c r="E9" s="35" t="str">
        <f>IFERROR(VLOOKUP($C9,'Entocentric lens DB'!$B$5:$T$309,MATCH('Entocentric lens DB'!$E$4,'Entocentric lens DB'!$B$4:$T$4,0),0),"")</f>
        <v/>
      </c>
      <c r="F9" s="35" t="str">
        <f>IFERROR(VLOOKUP($C9,'Entocentric lens DB'!$B$5:$T$309,MATCH('Entocentric lens DB'!$F$4,'Entocentric lens DB'!$B$4:$T$4,0),0),"")</f>
        <v/>
      </c>
      <c r="G9" s="35" t="str">
        <f>IFERROR(VLOOKUP($C9,'Entocentric lens DB'!$B$5:$T$309,MATCH('Entocentric lens DB'!$G$4,'Entocentric lens DB'!$B$4:$T$4,0),0),"")</f>
        <v/>
      </c>
      <c r="H9" s="35" t="str">
        <f>IFERROR(VLOOKUP($C9,'Entocentric lens DB'!$B$5:$T$309,MATCH('Entocentric lens DB'!$P$4,'Entocentric lens DB'!$B$4:$T$4,0),0),"")</f>
        <v/>
      </c>
      <c r="I9" s="42" t="str">
        <f>IFERROR(VLOOKUP($C9,'Entocentric lens DB'!$B$5:$T$309,MATCH('Entocentric lens DB'!$Q$4,'Entocentric lens DB'!$B$4:$T$4,0),0),"")</f>
        <v/>
      </c>
      <c r="J9" s="35" t="str">
        <f>IFERROR(VLOOKUP($I9,'Optotune lens DB'!$B$5:$I$23,MATCH('Optotune lens DB'!$I$4,'Optotune lens DB'!$B$4:$I$4,0),0),"")</f>
        <v/>
      </c>
      <c r="L9" s="35" t="str">
        <f>IFERROR(VLOOKUP($C9,'Entocentric lens DB'!$B$5:$T$309,MATCH('Entocentric lens DB'!$R$4,'Entocentric lens DB'!$B$4:$T$4,0),0),"")</f>
        <v/>
      </c>
      <c r="M9" s="41" t="str">
        <f>IF(ISBLANK(C9),"",Overview!$H$3)</f>
        <v/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/>
      </c>
      <c r="O9" s="32" t="str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/>
      </c>
      <c r="P9" s="35"/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</row>
    <row r="10" spans="1:19">
      <c r="B10" s="3" t="str">
        <f>IFERROR(VLOOKUP($C10,'Entocentric lens DB'!$B$5:$T$309,MATCH('Entocentric lens DB'!$C$4,'Entocentric lens DB'!$B$4:$T$4,0),0),"")</f>
        <v/>
      </c>
      <c r="C10" s="49"/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32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/>
      </c>
      <c r="C11" s="49"/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IF(ISBLANK(C12),"",Overview!$H$3)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IF(ISBLANK(C13),"",Overview!$H$3)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IF(ISBLANK(C14),"",Overview!$H$3)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IF(ISBLANK(C15),"",Overview!$H$3)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IF(ISBLANK(C16),"",Overview!$H$3)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IF(ISBLANK(C17),"",Overview!$H$3)</f>
        <v/>
      </c>
      <c r="N17" s="32"/>
      <c r="O17" s="32"/>
      <c r="P17" s="35"/>
      <c r="Q17" s="45"/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" t="str">
        <f>IFERROR(VLOOKUP($C20,'Entocentric lens DB'!$B$5:$T$309,MATCH('Entocentric lens DB'!$C$4,'Entocentric lens DB'!$B$4:$T$4,0),0),"")</f>
        <v/>
      </c>
      <c r="D20" s="35" t="str">
        <f>IFERROR(VLOOKUP($C20,'Entocentric lens DB'!$B$5:$T$309,MATCH('Entocentric lens DB'!$D$4,'Entocentric lens DB'!$B$4:$T$4,0),0),"")</f>
        <v/>
      </c>
      <c r="E20" s="35" t="str">
        <f>IFERROR(VLOOKUP($C20,'Entocentric lens DB'!$B$5:$T$309,MATCH('Entocentric lens DB'!$E$4,'Entocentric lens DB'!$B$4:$T$4,0),0),"")</f>
        <v/>
      </c>
      <c r="F20" s="35" t="str">
        <f>IFERROR(VLOOKUP($C20,'Entocentric lens DB'!$B$5:$T$309,MATCH('Entocentric lens DB'!$F$4,'Entocentric lens DB'!$B$4:$T$4,0),0),"")</f>
        <v/>
      </c>
      <c r="G20" s="35" t="str">
        <f>IFERROR(VLOOKUP($C20,'Entocentric lens DB'!$B$5:$T$309,MATCH('Entocentric lens DB'!$G$4,'Entocentric lens DB'!$B$4:$T$4,0),0),"")</f>
        <v/>
      </c>
      <c r="H20" s="35" t="str">
        <f>IFERROR(VLOOKUP($C20,'Entocentric lens DB'!$B$5:$T$309,MATCH('Entocentric lens DB'!$P$4,'Entocentric lens DB'!$B$4:$T$4,0),0),"")</f>
        <v/>
      </c>
      <c r="I20" s="42" t="str">
        <f>IFERROR(VLOOKUP($C20,'Entocentric lens DB'!$B$5:$T$309,MATCH('Entocentric lens DB'!$Q$4,'Entocentric lens DB'!$B$4:$T$4,0),0),"")</f>
        <v/>
      </c>
      <c r="J20" s="35" t="str">
        <f>IFERROR(VLOOKUP($I20,'Optotune lens DB'!$B$5:$I$23,MATCH('Optotune lens DB'!$I$4,'Optotune lens DB'!$B$4:$I$4,0),0),"")</f>
        <v/>
      </c>
      <c r="L20" s="35" t="str">
        <f>IFERROR(VLOOKUP($C20,'Entocentric lens DB'!$B$5:$T$309,MATCH('Entocentric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DB'!$B$5:$H$23,MATCH('Optotune lens DB'!$D$4,'Optotune lens DB'!$B$4:$H$4,0),0)),"inf")&lt;0,"inf",IFERROR(1000/(1000/$M20+VLOOKUP($I20,'Optotune lens DB'!$B$5:$H$23,MATCH('Optotune lens DB'!$D$4,'Optotune lens DB'!$B$4:$H$4,0),0)),"inf")))</f>
        <v/>
      </c>
      <c r="O20" s="32" t="str">
        <f>IF(ISBLANK(C20),"",IF(N20="inf",1000/(VLOOKUP($I20,'Optotune lens DB'!$B$5:$H$23,MATCH('Optotune lens DB'!$E$4,'Optotune lens DB'!$B$4:$H$4,0),0)-VLOOKUP($I20,'Optotune lens DB'!$B$5:$H$23,MATCH('Optotune lens DB'!$D$4,'Optotune lens DB'!$B$4:$H$4,0),0)),1000/(1000/$M20+VLOOKUP($I20,'Optotune lens DB'!$B$5:$H$23,MATCH('Optotune lens DB'!$E$4,'Optotune lens DB'!$B$4:$H$4,0),0))))</f>
        <v/>
      </c>
      <c r="P20" s="35"/>
      <c r="Q20" s="45" t="str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/>
      </c>
    </row>
    <row r="21" spans="2:19">
      <c r="B21" s="31" t="s">
        <v>87</v>
      </c>
      <c r="C21" s="30" t="s">
        <v>131</v>
      </c>
      <c r="D21" s="30" t="s">
        <v>131</v>
      </c>
      <c r="E21" s="30" t="s">
        <v>131</v>
      </c>
      <c r="F21" s="30" t="s">
        <v>131</v>
      </c>
      <c r="G21" s="30" t="s">
        <v>131</v>
      </c>
      <c r="H21" s="30" t="s">
        <v>131</v>
      </c>
      <c r="I21" s="30" t="s">
        <v>131</v>
      </c>
      <c r="J21" s="30" t="s">
        <v>131</v>
      </c>
      <c r="K21" s="30" t="s">
        <v>131</v>
      </c>
      <c r="L21" s="30" t="s">
        <v>131</v>
      </c>
      <c r="M21" s="30" t="s">
        <v>131</v>
      </c>
      <c r="N21" s="30" t="s">
        <v>131</v>
      </c>
      <c r="O21" s="30" t="s">
        <v>131</v>
      </c>
      <c r="P21" s="30" t="s">
        <v>131</v>
      </c>
      <c r="Q21" s="30" t="s">
        <v>131</v>
      </c>
      <c r="R21" s="30" t="s">
        <v>131</v>
      </c>
      <c r="S21" s="30" t="s">
        <v>131</v>
      </c>
    </row>
  </sheetData>
  <dataValidations count="4">
    <dataValidation type="list" allowBlank="1" showInputMessage="1" showErrorMessage="1" sqref="J5:J20 H5:H20" xr:uid="{588DD4AA-4DF7-477D-A46F-B69CF69F865A}">
      <formula1>Prices</formula1>
    </dataValidation>
    <dataValidation type="list" allowBlank="1" showInputMessage="1" showErrorMessage="1" sqref="G5:G20" xr:uid="{5D01C086-CF2C-4FFA-888D-4C088B5882C7}">
      <formula1>Filter</formula1>
    </dataValidation>
    <dataValidation type="list" allowBlank="1" showInputMessage="1" showErrorMessage="1" sqref="F5:F20" xr:uid="{1E062870-F318-446B-9A36-CCFD838E787C}">
      <formula1>Formats</formula1>
    </dataValidation>
    <dataValidation type="list" allowBlank="1" showInputMessage="1" showErrorMessage="1" sqref="E5:E20" xr:uid="{B3CD0396-0541-4281-A9B3-DF8FA222F581}">
      <formula1>Mounts</formula1>
    </dataValidation>
  </dataValidations>
  <hyperlinks>
    <hyperlink ref="B2" location="Overview!A1" display="Back to overview" xr:uid="{921D2734-1DDE-4306-B811-7D950067F960}"/>
  </hyperlinks>
  <pageMargins left="0.3" right="0.3" top="0.5" bottom="0.5" header="0.1" footer="0.1"/>
  <pageSetup paperSize="9" orientation="landscape" r:id="rId1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S21"/>
  <sheetViews>
    <sheetView showGridLines="0" zoomScale="115" zoomScaleNormal="115" workbookViewId="0">
      <selection activeCell="B2" sqref="B2"/>
    </sheetView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10.140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606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Schneider</v>
      </c>
      <c r="C5" s="49" t="s">
        <v>136</v>
      </c>
      <c r="D5" s="35">
        <f>IFERROR(VLOOKUP($C5,'Entocentric lens DB'!$B$5:$T$309,MATCH('Entocentric lens DB'!$D$4,'Entocentric lens DB'!$B$4:$T$4,0),0),"")</f>
        <v>25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1.1"</v>
      </c>
      <c r="G5" s="35" t="str">
        <f>IFERROR(VLOOKUP($C5,'Entocentric lens DB'!$B$5:$T$309,MATCH('Entocentric lens DB'!$G$4,'Entocentric lens DB'!$B$4:$T$4,0),0),"")</f>
        <v>M30.5x0.5</v>
      </c>
      <c r="H5" s="35" t="str">
        <f>IFERROR(VLOOKUP($C5,'Entocentric lens DB'!$B$5:$T$309,MATCH('Entocentric lens DB'!$P$4,'Entocentric lens DB'!$B$4:$T$4,0),0),"")</f>
        <v>500-1000$</v>
      </c>
      <c r="I5" s="42" t="str">
        <f>IFERROR(VLOOKUP($C5,'Entocentric lens DB'!$B$5:$T$309,MATCH('Entocentric lens DB'!$Q$4,'Entocentric lens DB'!$B$4:$T$4,0),0),"")</f>
        <v>EL-16-40-TC-VIS-5D-M30.5</v>
      </c>
      <c r="J5" s="35" t="str">
        <f>IFERROR(VLOOKUP($I5,'Optotune lens DB'!$B$5:$I$23,MATCH('Optotune lens DB'!$I$4,'Optotune lens DB'!$B$4:$I$4,0),0),"")</f>
        <v>500-1000$</v>
      </c>
      <c r="K5" s="3" t="s">
        <v>617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621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3</v>
      </c>
      <c r="S5" s="3" t="s">
        <v>664</v>
      </c>
    </row>
    <row r="6" spans="1:19">
      <c r="B6" s="3" t="str">
        <f>IFERROR(VLOOKUP($C6,'Entocentric lens DB'!$B$5:$T$309,MATCH('Entocentric lens DB'!$C$4,'Entocentric lens DB'!$B$4:$T$4,0),0),"")</f>
        <v>Schneider</v>
      </c>
      <c r="C6" s="49" t="s">
        <v>137</v>
      </c>
      <c r="D6" s="35">
        <f>IFERROR(VLOOKUP($C6,'Entocentric lens DB'!$B$5:$T$309,MATCH('Entocentric lens DB'!$D$4,'Entocentric lens DB'!$B$4:$T$4,0),0),"")</f>
        <v>30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1.1"</v>
      </c>
      <c r="G6" s="35" t="str">
        <f>IFERROR(VLOOKUP($C6,'Entocentric lens DB'!$B$5:$T$309,MATCH('Entocentric lens DB'!$G$4,'Entocentric lens DB'!$B$4:$T$4,0),0),"")</f>
        <v>M30.5x0.5</v>
      </c>
      <c r="H6" s="35" t="str">
        <f>IFERROR(VLOOKUP($C6,'Entocentric lens DB'!$B$5:$T$309,MATCH('Entocentric lens DB'!$P$4,'Entocentric lens DB'!$B$4:$T$4,0),0),"")</f>
        <v>500-1000$</v>
      </c>
      <c r="I6" s="42" t="str">
        <f>IFERROR(VLOOKUP($C6,'Entocentric lens DB'!$B$5:$T$309,MATCH('Entocentric lens DB'!$Q$4,'Entocentric lens DB'!$B$4:$T$4,0),0),"")</f>
        <v>EL-16-40-TC-VIS-5D-M30.5</v>
      </c>
      <c r="J6" s="35" t="str">
        <f>IFERROR(VLOOKUP($I6,'Optotune lens DB'!$B$5:$I$23,MATCH('Optotune lens DB'!$I$4,'Optotune lens DB'!$B$4:$I$4,0),0),"")</f>
        <v>500-1000$</v>
      </c>
      <c r="K6" s="3" t="s">
        <v>617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 t="s">
        <v>658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3</v>
      </c>
      <c r="R6" s="35" t="s">
        <v>255</v>
      </c>
      <c r="S6" s="3" t="s">
        <v>663</v>
      </c>
    </row>
    <row r="7" spans="1:19">
      <c r="B7" s="3" t="str">
        <f>IFERROR(VLOOKUP($C7,'Entocentric lens DB'!$B$5:$T$309,MATCH('Entocentric lens DB'!$C$4,'Entocentric lens DB'!$B$4:$T$4,0),0),"")</f>
        <v>Evetar</v>
      </c>
      <c r="C7" s="49" t="s">
        <v>754</v>
      </c>
      <c r="D7" s="35">
        <f>IFERROR(VLOOKUP($C7,'Entocentric lens DB'!$B$5:$T$309,MATCH('Entocentric lens DB'!$D$4,'Entocentric lens DB'!$B$4:$T$4,0),0),"")</f>
        <v>25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1.1"</v>
      </c>
      <c r="G7" s="35" t="str">
        <f>IFERROR(VLOOKUP($C7,'Entocentric lens DB'!$B$5:$T$309,MATCH('Entocentric lens DB'!$G$4,'Entocentric lens DB'!$B$4:$T$4,0),0),"")</f>
        <v>M43xP0.75</v>
      </c>
      <c r="H7" s="35" t="str">
        <f>IFERROR(VLOOKUP($C7,'Entocentric lens DB'!$B$5:$T$309,MATCH('Entocentric lens DB'!$P$4,'Entocentric lens DB'!$B$4:$T$4,0),0),"")</f>
        <v>500-1000$</v>
      </c>
      <c r="I7" s="42" t="str">
        <f>IFERROR(VLOOKUP($C7,'Entocentric lens DB'!$B$5:$T$309,MATCH('Entocentric lens DB'!$Q$4,'Entocentric lens DB'!$B$4:$T$4,0),0),"")</f>
        <v>EL-16-40-TC-VIS-5D</v>
      </c>
      <c r="J7" s="35" t="str">
        <f>IFERROR(VLOOKUP($I7,'Optotune lens DB'!$B$5:$I$23,MATCH('Optotune lens DB'!$I$4,'Optotune lens DB'!$B$4:$I$4,0),0),"")</f>
        <v>500-1000$</v>
      </c>
      <c r="K7" s="3" t="s">
        <v>653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35" t="s">
        <v>70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2.4</v>
      </c>
      <c r="R7" s="85" t="s">
        <v>255</v>
      </c>
      <c r="S7" s="3" t="s">
        <v>758</v>
      </c>
    </row>
    <row r="8" spans="1:19">
      <c r="B8" s="3" t="str">
        <f>IFERROR(VLOOKUP($C8,'Entocentric lens DB'!$B$5:$T$309,MATCH('Entocentric lens DB'!$C$4,'Entocentric lens DB'!$B$4:$T$4,0),0),"")</f>
        <v/>
      </c>
      <c r="C8" s="49"/>
      <c r="D8" s="35" t="str">
        <f>IFERROR(VLOOKUP($C8,'Entocentric lens DB'!$B$5:$T$309,MATCH('Entocentric lens DB'!$D$4,'Entocentric lens DB'!$B$4:$T$4,0),0),"")</f>
        <v/>
      </c>
      <c r="E8" s="35" t="str">
        <f>IFERROR(VLOOKUP($C8,'Entocentric lens DB'!$B$5:$T$309,MATCH('Entocentric lens DB'!$E$4,'Entocentric lens DB'!$B$4:$T$4,0),0),"")</f>
        <v/>
      </c>
      <c r="F8" s="35" t="str">
        <f>IFERROR(VLOOKUP($C8,'Entocentric lens DB'!$B$5:$T$309,MATCH('Entocentric lens DB'!$F$4,'Entocentric lens DB'!$B$4:$T$4,0),0),"")</f>
        <v/>
      </c>
      <c r="G8" s="35" t="str">
        <f>IFERROR(VLOOKUP($C8,'Entocentric lens DB'!$B$5:$T$309,MATCH('Entocentric lens DB'!$G$4,'Entocentric lens DB'!$B$4:$T$4,0),0),"")</f>
        <v/>
      </c>
      <c r="H8" s="35" t="str">
        <f>IFERROR(VLOOKUP($C8,'Entocentric lens DB'!$B$5:$T$309,MATCH('Entocentric lens DB'!$P$4,'Entocentric lens DB'!$B$4:$T$4,0),0),"")</f>
        <v/>
      </c>
      <c r="I8" s="42" t="str">
        <f>IFERROR(VLOOKUP($C8,'Entocentric lens DB'!$B$5:$T$309,MATCH('Entocentric lens DB'!$Q$4,'Entocentric lens DB'!$B$4:$T$4,0),0),"")</f>
        <v/>
      </c>
      <c r="J8" s="35" t="str">
        <f>IFERROR(VLOOKUP($I8,'Optotune lens DB'!$B$5:$I$23,MATCH('Optotune lens DB'!$I$4,'Optotune lens DB'!$B$4:$I$4,0),0),"")</f>
        <v/>
      </c>
      <c r="L8" s="35" t="str">
        <f>IFERROR(VLOOKUP($C8,'Entocentric lens DB'!$B$5:$T$309,MATCH('Entocentric lens DB'!$R$4,'Entocentric lens DB'!$B$4:$T$4,0),0),"")</f>
        <v/>
      </c>
      <c r="M8" s="41" t="str">
        <f>IF(ISBLANK(C8),"",Overview!$H$3)</f>
        <v/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/>
      </c>
      <c r="O8" s="32" t="str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/>
      </c>
      <c r="P8" s="35"/>
      <c r="Q8" s="45" t="str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/>
      </c>
    </row>
    <row r="9" spans="1:19">
      <c r="B9" s="3" t="str">
        <f>IFERROR(VLOOKUP($C9,'Entocentric lens DB'!$B$5:$T$309,MATCH('Entocentric lens DB'!$C$4,'Entocentric lens DB'!$B$4:$T$4,0),0),"")</f>
        <v/>
      </c>
      <c r="C9" s="49"/>
      <c r="D9" s="35" t="str">
        <f>IFERROR(VLOOKUP($C9,'Entocentric lens DB'!$B$5:$T$309,MATCH('Entocentric lens DB'!$D$4,'Entocentric lens DB'!$B$4:$T$4,0),0),"")</f>
        <v/>
      </c>
      <c r="E9" s="35" t="str">
        <f>IFERROR(VLOOKUP($C9,'Entocentric lens DB'!$B$5:$T$309,MATCH('Entocentric lens DB'!$E$4,'Entocentric lens DB'!$B$4:$T$4,0),0),"")</f>
        <v/>
      </c>
      <c r="F9" s="35" t="str">
        <f>IFERROR(VLOOKUP($C9,'Entocentric lens DB'!$B$5:$T$309,MATCH('Entocentric lens DB'!$F$4,'Entocentric lens DB'!$B$4:$T$4,0),0),"")</f>
        <v/>
      </c>
      <c r="G9" s="35" t="str">
        <f>IFERROR(VLOOKUP($C9,'Entocentric lens DB'!$B$5:$T$309,MATCH('Entocentric lens DB'!$G$4,'Entocentric lens DB'!$B$4:$T$4,0),0),"")</f>
        <v/>
      </c>
      <c r="H9" s="35" t="str">
        <f>IFERROR(VLOOKUP($C9,'Entocentric lens DB'!$B$5:$T$309,MATCH('Entocentric lens DB'!$P$4,'Entocentric lens DB'!$B$4:$T$4,0),0),"")</f>
        <v/>
      </c>
      <c r="I9" s="42" t="str">
        <f>IFERROR(VLOOKUP($C9,'Entocentric lens DB'!$B$5:$T$309,MATCH('Entocentric lens DB'!$Q$4,'Entocentric lens DB'!$B$4:$T$4,0),0),"")</f>
        <v/>
      </c>
      <c r="J9" s="35" t="str">
        <f>IFERROR(VLOOKUP($I9,'Optotune lens DB'!$B$5:$I$23,MATCH('Optotune lens DB'!$I$4,'Optotune lens DB'!$B$4:$I$4,0),0),"")</f>
        <v/>
      </c>
      <c r="L9" s="35" t="str">
        <f>IFERROR(VLOOKUP($C9,'Entocentric lens DB'!$B$5:$T$309,MATCH('Entocentric lens DB'!$R$4,'Entocentric lens DB'!$B$4:$T$4,0),0),"")</f>
        <v/>
      </c>
      <c r="M9" s="41" t="str">
        <f>IF(ISBLANK(C9),"",Overview!$H$3)</f>
        <v/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/>
      </c>
      <c r="O9" s="32" t="str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/>
      </c>
      <c r="P9" s="35"/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</row>
    <row r="10" spans="1:19">
      <c r="B10" s="3" t="str">
        <f>IFERROR(VLOOKUP($C10,'Entocentric lens DB'!$B$5:$T$309,MATCH('Entocentric lens DB'!$C$4,'Entocentric lens DB'!$B$4:$T$4,0),0),"")</f>
        <v/>
      </c>
      <c r="C10" s="49"/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32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/>
      </c>
      <c r="C11" s="49"/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/>
    </row>
    <row r="12" spans="1:19">
      <c r="D12" s="35"/>
      <c r="E12" s="35"/>
      <c r="F12" s="35"/>
      <c r="G12" s="35"/>
      <c r="H12" s="35"/>
      <c r="I12" s="42"/>
      <c r="J12" s="35"/>
      <c r="L12" s="35"/>
      <c r="M12" s="41" t="str">
        <f>IF(ISBLANK(C12),"",Overview!$H$3)</f>
        <v/>
      </c>
      <c r="N12" s="32"/>
      <c r="O12" s="32"/>
      <c r="P12" s="35"/>
      <c r="Q12" s="45"/>
    </row>
    <row r="13" spans="1:19">
      <c r="D13" s="35"/>
      <c r="E13" s="35"/>
      <c r="F13" s="35"/>
      <c r="G13" s="35"/>
      <c r="H13" s="35"/>
      <c r="I13" s="42"/>
      <c r="J13" s="35"/>
      <c r="L13" s="35"/>
      <c r="M13" s="41" t="str">
        <f>IF(ISBLANK(C13),"",Overview!$H$3)</f>
        <v/>
      </c>
      <c r="N13" s="32"/>
      <c r="O13" s="32"/>
      <c r="P13" s="35"/>
      <c r="Q13" s="45"/>
    </row>
    <row r="14" spans="1:19">
      <c r="D14" s="35"/>
      <c r="E14" s="35"/>
      <c r="F14" s="35"/>
      <c r="G14" s="35"/>
      <c r="H14" s="35"/>
      <c r="I14" s="42"/>
      <c r="J14" s="35"/>
      <c r="L14" s="35"/>
      <c r="M14" s="41" t="str">
        <f>IF(ISBLANK(C14),"",Overview!$H$3)</f>
        <v/>
      </c>
      <c r="N14" s="32"/>
      <c r="O14" s="32"/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IF(ISBLANK(C15),"",Overview!$H$3)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IF(ISBLANK(C16),"",Overview!$H$3)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IF(ISBLANK(C17),"",Overview!$H$3)</f>
        <v/>
      </c>
      <c r="N17" s="32"/>
      <c r="O17" s="32"/>
      <c r="P17" s="35"/>
      <c r="Q17" s="45"/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" t="str">
        <f>IFERROR(VLOOKUP($C20,'Entocentric lens DB'!$B$5:$T$309,MATCH('Entocentric lens DB'!$C$4,'Entocentric lens DB'!$B$4:$T$4,0),0),"")</f>
        <v/>
      </c>
      <c r="D20" s="35" t="str">
        <f>IFERROR(VLOOKUP($C20,'Entocentric lens DB'!$B$5:$T$309,MATCH('Entocentric lens DB'!$D$4,'Entocentric lens DB'!$B$4:$T$4,0),0),"")</f>
        <v/>
      </c>
      <c r="E20" s="35" t="str">
        <f>IFERROR(VLOOKUP($C20,'Entocentric lens DB'!$B$5:$T$309,MATCH('Entocentric lens DB'!$E$4,'Entocentric lens DB'!$B$4:$T$4,0),0),"")</f>
        <v/>
      </c>
      <c r="F20" s="35" t="str">
        <f>IFERROR(VLOOKUP($C20,'Entocentric lens DB'!$B$5:$T$309,MATCH('Entocentric lens DB'!$F$4,'Entocentric lens DB'!$B$4:$T$4,0),0),"")</f>
        <v/>
      </c>
      <c r="G20" s="35" t="str">
        <f>IFERROR(VLOOKUP($C20,'Entocentric lens DB'!$B$5:$T$309,MATCH('Entocentric lens DB'!$G$4,'Entocentric lens DB'!$B$4:$T$4,0),0),"")</f>
        <v/>
      </c>
      <c r="H20" s="35" t="str">
        <f>IFERROR(VLOOKUP($C20,'Entocentric lens DB'!$B$5:$T$309,MATCH('Entocentric lens DB'!$P$4,'Entocentric lens DB'!$B$4:$T$4,0),0),"")</f>
        <v/>
      </c>
      <c r="I20" s="42" t="str">
        <f>IFERROR(VLOOKUP($C20,'Entocentric lens DB'!$B$5:$T$309,MATCH('Entocentric lens DB'!$Q$4,'Entocentric lens DB'!$B$4:$T$4,0),0),"")</f>
        <v/>
      </c>
      <c r="J20" s="35" t="str">
        <f>IFERROR(VLOOKUP($I20,'Optotune lens DB'!$B$5:$I$23,MATCH('Optotune lens DB'!$I$4,'Optotune lens DB'!$B$4:$I$4,0),0),"")</f>
        <v/>
      </c>
      <c r="L20" s="35" t="str">
        <f>IFERROR(VLOOKUP($C20,'Entocentric lens DB'!$B$5:$T$309,MATCH('Entocentric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DB'!$B$5:$H$23,MATCH('Optotune lens DB'!$D$4,'Optotune lens DB'!$B$4:$H$4,0),0)),"inf")&lt;0,"inf",IFERROR(1000/(1000/$M20+VLOOKUP($I20,'Optotune lens DB'!$B$5:$H$23,MATCH('Optotune lens DB'!$D$4,'Optotune lens DB'!$B$4:$H$4,0),0)),"inf")))</f>
        <v/>
      </c>
      <c r="O20" s="32" t="str">
        <f>IF(ISBLANK(C20),"",IF(N20="inf",1000/(VLOOKUP($I20,'Optotune lens DB'!$B$5:$H$23,MATCH('Optotune lens DB'!$E$4,'Optotune lens DB'!$B$4:$H$4,0),0)-VLOOKUP($I20,'Optotune lens DB'!$B$5:$H$23,MATCH('Optotune lens DB'!$D$4,'Optotune lens DB'!$B$4:$H$4,0),0)),1000/(1000/$M20+VLOOKUP($I20,'Optotune lens DB'!$B$5:$H$23,MATCH('Optotune lens DB'!$E$4,'Optotune lens DB'!$B$4:$H$4,0),0))))</f>
        <v/>
      </c>
      <c r="P20" s="35"/>
      <c r="Q20" s="45" t="str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/>
      </c>
    </row>
    <row r="21" spans="2:19">
      <c r="B21" s="31" t="s">
        <v>87</v>
      </c>
      <c r="C21" s="30" t="s">
        <v>131</v>
      </c>
      <c r="D21" s="30" t="s">
        <v>131</v>
      </c>
      <c r="E21" s="30" t="s">
        <v>131</v>
      </c>
      <c r="F21" s="30" t="s">
        <v>131</v>
      </c>
      <c r="G21" s="30" t="s">
        <v>131</v>
      </c>
      <c r="H21" s="30" t="s">
        <v>131</v>
      </c>
      <c r="I21" s="30" t="s">
        <v>131</v>
      </c>
      <c r="J21" s="30" t="s">
        <v>131</v>
      </c>
      <c r="K21" s="30" t="s">
        <v>131</v>
      </c>
      <c r="L21" s="30" t="s">
        <v>131</v>
      </c>
      <c r="M21" s="30" t="s">
        <v>131</v>
      </c>
      <c r="N21" s="30" t="s">
        <v>131</v>
      </c>
      <c r="O21" s="30" t="s">
        <v>131</v>
      </c>
      <c r="P21" s="30" t="s">
        <v>131</v>
      </c>
      <c r="Q21" s="30" t="s">
        <v>131</v>
      </c>
      <c r="R21" s="30" t="s">
        <v>131</v>
      </c>
      <c r="S21" s="30" t="s">
        <v>131</v>
      </c>
    </row>
  </sheetData>
  <phoneticPr fontId="20" type="noConversion"/>
  <dataValidations count="4">
    <dataValidation type="list" allowBlank="1" showInputMessage="1" showErrorMessage="1" sqref="E5:E20" xr:uid="{00000000-0002-0000-1B00-000000000000}">
      <formula1>Mounts</formula1>
    </dataValidation>
    <dataValidation type="list" allowBlank="1" showInputMessage="1" showErrorMessage="1" sqref="F5:F20" xr:uid="{00000000-0002-0000-1B00-000001000000}">
      <formula1>Formats</formula1>
    </dataValidation>
    <dataValidation type="list" allowBlank="1" showInputMessage="1" showErrorMessage="1" sqref="G5:G20" xr:uid="{00000000-0002-0000-1B00-000002000000}">
      <formula1>Filter</formula1>
    </dataValidation>
    <dataValidation type="list" allowBlank="1" showInputMessage="1" showErrorMessage="1" sqref="J5:J20 H5:H20" xr:uid="{00000000-0002-0000-1B00-000003000000}">
      <formula1>Prices</formula1>
    </dataValidation>
  </dataValidations>
  <hyperlinks>
    <hyperlink ref="B2" location="Overview!A1" display="Back to overview" xr:uid="{00000000-0004-0000-1B00-000000000000}"/>
    <hyperlink ref="R7" r:id="rId1" xr:uid="{57E24C32-C4D0-44A3-9A89-80F394EB525F}"/>
  </hyperlinks>
  <pageMargins left="0.3" right="0.3" top="0.5" bottom="0.5" header="0.1" footer="0.1"/>
  <pageSetup paperSize="9" orientation="landscape"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2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579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Lensation</v>
      </c>
      <c r="C5" s="49" t="s">
        <v>206</v>
      </c>
      <c r="D5" s="35">
        <f>IFERROR(VLOOKUP($C5,'Entocentric lens DB'!$B$5:$T$309,MATCH('Entocentric lens DB'!$D$4,'Entocentric lens DB'!$B$4:$T$4,0),0),"")</f>
        <v>6</v>
      </c>
      <c r="E5" s="35" t="str">
        <f>IFERROR(VLOOKUP($C5,'Entocentric lens DB'!$B$5:$T$309,MATCH('Entocentric lens DB'!$E$4,'Entocentric lens DB'!$B$4:$T$4,0),0),"")</f>
        <v>S-mount</v>
      </c>
      <c r="F5" s="35" t="str">
        <f>IFERROR(VLOOKUP($C5,'Entocentric lens DB'!$B$5:$T$309,MATCH('Entocentric lens DB'!$F$4,'Entocentric lens DB'!$B$4:$T$4,0),0),"")</f>
        <v>1/2.5"</v>
      </c>
      <c r="G5" s="35" t="str">
        <f>IFERROR(VLOOKUP($C5,'Entocentric lens DB'!$B$5:$T$309,MATCH('Entocentric lens DB'!$G$4,'Entocentric lens DB'!$B$4:$T$4,0),0),"")</f>
        <v>None</v>
      </c>
      <c r="H5" s="35" t="str">
        <f>IFERROR(VLOOKUP($C5,'Entocentric lens DB'!$B$5:$T$309,MATCH('Entocentric lens DB'!$P$4,'Entocentric lens DB'!$B$4:$T$4,0),0),"")</f>
        <v>&lt;100$</v>
      </c>
      <c r="I5" s="42" t="str">
        <f>IFERROR(VLOOKUP($C5,'Entocentric lens DB'!$B$5:$T$309,MATCH('Entocentric lens DB'!$Q$4,'Entocentric lens DB'!$B$4:$T$4,0),0),"")</f>
        <v>EL-16-40-TC-VIS-5D-C</v>
      </c>
      <c r="J5" s="35" t="str">
        <f>IFERROR(VLOOKUP($I5,'Optotune lens DB'!$B$5:$I$23,MATCH('Optotune lens DB'!$I$4,'Optotune lens DB'!$B$4:$I$4,0),0),"")</f>
        <v>500-1000$</v>
      </c>
      <c r="K5" s="3" t="s">
        <v>578</v>
      </c>
      <c r="L5" s="35" t="str">
        <f>IFERROR(VLOOKUP($C5,'Entocentric lens DB'!$B$5:$T$309,MATCH('Entocentric lens DB'!$R$4,'Entocentric lens DB'!$B$4:$T$4,0),0),"")</f>
        <v>&gt;=5 mm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660</v>
      </c>
      <c r="Q5" s="45" t="str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/>
      </c>
      <c r="S5" s="3" t="s">
        <v>619</v>
      </c>
    </row>
    <row r="6" spans="1:19">
      <c r="B6" s="3" t="str">
        <f>IFERROR(VLOOKUP($C6,'Entocentric lens DB'!$B$5:$T$309,MATCH('Entocentric lens DB'!$C$4,'Entocentric lens DB'!$B$4:$T$4,0),0),"")</f>
        <v>Lensation</v>
      </c>
      <c r="C6" s="49" t="s">
        <v>208</v>
      </c>
      <c r="D6" s="35">
        <f>IFERROR(VLOOKUP($C6,'Entocentric lens DB'!$B$5:$T$309,MATCH('Entocentric lens DB'!$D$4,'Entocentric lens DB'!$B$4:$T$4,0),0),"")</f>
        <v>6</v>
      </c>
      <c r="E6" s="35" t="str">
        <f>IFERROR(VLOOKUP($C6,'Entocentric lens DB'!$B$5:$T$309,MATCH('Entocentric lens DB'!$E$4,'Entocentric lens DB'!$B$4:$T$4,0),0),"")</f>
        <v>S-mount</v>
      </c>
      <c r="F6" s="35" t="str">
        <f>IFERROR(VLOOKUP($C6,'Entocentric lens DB'!$B$5:$T$309,MATCH('Entocentric lens DB'!$F$4,'Entocentric lens DB'!$B$4:$T$4,0),0),"")</f>
        <v>1/2.5"</v>
      </c>
      <c r="G6" s="35" t="str">
        <f>IFERROR(VLOOKUP($C6,'Entocentric lens DB'!$B$5:$T$309,MATCH('Entocentric lens DB'!$G$4,'Entocentric lens DB'!$B$4:$T$4,0),0),"")</f>
        <v>None</v>
      </c>
      <c r="H6" s="35" t="str">
        <f>IFERROR(VLOOKUP($C6,'Entocentric lens DB'!$B$5:$T$309,MATCH('Entocentric lens DB'!$P$4,'Entocentric lens DB'!$B$4:$T$4,0),0),"")</f>
        <v>&lt;100$</v>
      </c>
      <c r="I6" s="42" t="str">
        <f>IFERROR(VLOOKUP($C6,'Entocentric lens DB'!$B$5:$T$309,MATCH('Entocentric lens DB'!$Q$4,'Entocentric lens DB'!$B$4:$T$4,0),0),"")</f>
        <v>EL-16-40-TC-VIS-5D-C</v>
      </c>
      <c r="J6" s="35" t="str">
        <f>IFERROR(VLOOKUP($I6,'Optotune lens DB'!$B$5:$I$23,MATCH('Optotune lens DB'!$I$4,'Optotune lens DB'!$B$4:$I$4,0),0),"")</f>
        <v>500-1000$</v>
      </c>
      <c r="K6" s="3" t="s">
        <v>578</v>
      </c>
      <c r="L6" s="35" t="str">
        <f>IFERROR(VLOOKUP($C6,'Entocentric lens DB'!$B$5:$T$309,MATCH('Entocentric lens DB'!$R$4,'Entocentric lens DB'!$B$4:$T$4,0),0),"")</f>
        <v>&gt;=9 mm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 t="s">
        <v>660</v>
      </c>
      <c r="Q6" s="45" t="str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/>
      </c>
      <c r="S6" s="3" t="s">
        <v>619</v>
      </c>
    </row>
    <row r="7" spans="1:19">
      <c r="B7" s="3" t="str">
        <f>IFERROR(VLOOKUP($C7,'Entocentric lens DB'!$B$5:$T$309,MATCH('Entocentric lens DB'!$C$4,'Entocentric lens DB'!$B$4:$T$4,0),0),"")</f>
        <v>Evetar</v>
      </c>
      <c r="C7" s="3" t="s">
        <v>760</v>
      </c>
      <c r="D7" s="35">
        <f>IFERROR(VLOOKUP($C7,'Entocentric lens DB'!$B$5:$T$309,MATCH('Entocentric lens DB'!$D$4,'Entocentric lens DB'!$B$4:$T$4,0),0),"")</f>
        <v>5</v>
      </c>
      <c r="E7" s="35" t="str">
        <f>IFERROR(VLOOKUP($C7,'Entocentric lens DB'!$B$5:$T$309,MATCH('Entocentric lens DB'!$E$4,'Entocentric lens DB'!$B$4:$T$4,0),0),"")</f>
        <v>S-mount</v>
      </c>
      <c r="F7" s="35" t="str">
        <f>IFERROR(VLOOKUP($C7,'Entocentric lens DB'!$B$5:$T$309,MATCH('Entocentric lens DB'!$F$4,'Entocentric lens DB'!$B$4:$T$4,0),0),"")</f>
        <v>1/2.5"</v>
      </c>
      <c r="G7" s="35" t="str">
        <f>IFERROR(VLOOKUP($C7,'Entocentric lens DB'!$B$5:$T$309,MATCH('Entocentric lens DB'!$G$4,'Entocentric lens DB'!$B$4:$T$4,0),0),"")</f>
        <v>None</v>
      </c>
      <c r="H7" s="35" t="str">
        <f>IFERROR(VLOOKUP($C7,'Entocentric lens DB'!$B$5:$T$309,MATCH('Entocentric lens DB'!$P$4,'Entocentric lens DB'!$B$4:$T$4,0),0),"")</f>
        <v>100-200$</v>
      </c>
      <c r="I7" s="42" t="str">
        <f>IFERROR(VLOOKUP($C7,'Entocentric lens DB'!$B$5:$T$309,MATCH('Entocentric lens DB'!$Q$4,'Entocentric lens DB'!$B$4:$T$4,0),0),"")</f>
        <v>EL-3-10-VIS-26D-FPC</v>
      </c>
      <c r="J7" s="35" t="str">
        <f>IFERROR(VLOOKUP($I7,'Optotune lens DB'!$B$5:$I$23,MATCH('Optotune lens DB'!$I$4,'Optotune lens DB'!$B$4:$I$4,0),0),"")</f>
        <v>100-200$</v>
      </c>
      <c r="K7" s="3" t="s">
        <v>653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38.46153846153846</v>
      </c>
      <c r="P7" s="35" t="s">
        <v>660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1.7</v>
      </c>
      <c r="S7" s="3" t="s">
        <v>764</v>
      </c>
    </row>
    <row r="8" spans="1:19">
      <c r="B8" s="3" t="str">
        <f>IFERROR(VLOOKUP($C8,'Entocentric lens DB'!$B$5:$T$309,MATCH('Entocentric lens DB'!$C$4,'Entocentric lens DB'!$B$4:$T$4,0),0),"")</f>
        <v/>
      </c>
      <c r="C8" s="49"/>
      <c r="D8" s="35" t="str">
        <f>IFERROR(VLOOKUP($C8,'Entocentric lens DB'!$B$5:$T$309,MATCH('Entocentric lens DB'!$D$4,'Entocentric lens DB'!$B$4:$T$4,0),0),"")</f>
        <v/>
      </c>
      <c r="E8" s="35" t="str">
        <f>IFERROR(VLOOKUP($C8,'Entocentric lens DB'!$B$5:$T$309,MATCH('Entocentric lens DB'!$E$4,'Entocentric lens DB'!$B$4:$T$4,0),0),"")</f>
        <v/>
      </c>
      <c r="F8" s="35" t="str">
        <f>IFERROR(VLOOKUP($C8,'Entocentric lens DB'!$B$5:$T$309,MATCH('Entocentric lens DB'!$F$4,'Entocentric lens DB'!$B$4:$T$4,0),0),"")</f>
        <v/>
      </c>
      <c r="G8" s="35" t="str">
        <f>IFERROR(VLOOKUP($C8,'Entocentric lens DB'!$B$5:$T$309,MATCH('Entocentric lens DB'!$G$4,'Entocentric lens DB'!$B$4:$T$4,0),0),"")</f>
        <v/>
      </c>
      <c r="H8" s="35" t="str">
        <f>IFERROR(VLOOKUP($C8,'Entocentric lens DB'!$B$5:$T$309,MATCH('Entocentric lens DB'!$P$4,'Entocentric lens DB'!$B$4:$T$4,0),0),"")</f>
        <v/>
      </c>
      <c r="I8" s="42" t="str">
        <f>IFERROR(VLOOKUP($C8,'Entocentric lens DB'!$B$5:$T$309,MATCH('Entocentric lens DB'!$Q$4,'Entocentric lens DB'!$B$4:$T$4,0),0),"")</f>
        <v/>
      </c>
      <c r="J8" s="35" t="str">
        <f>IFERROR(VLOOKUP($I8,'Optotune lens DB'!$B$5:$I$23,MATCH('Optotune lens DB'!$I$4,'Optotune lens DB'!$B$4:$I$4,0),0),"")</f>
        <v/>
      </c>
      <c r="L8" s="35" t="str">
        <f>IFERROR(VLOOKUP($C8,'Entocentric lens DB'!$B$5:$T$309,MATCH('Entocentric lens DB'!$R$4,'Entocentric lens DB'!$B$4:$T$4,0),0),"")</f>
        <v/>
      </c>
      <c r="M8" s="41" t="str">
        <f>IF(ISBLANK(C8),"",Overview!$H$3)</f>
        <v/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/>
      </c>
      <c r="O8" s="32" t="str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/>
      </c>
      <c r="P8" s="35"/>
      <c r="Q8" s="45" t="str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/>
      </c>
    </row>
    <row r="9" spans="1:19">
      <c r="B9" s="3" t="str">
        <f>IFERROR(VLOOKUP($C9,'Entocentric lens DB'!$B$5:$T$309,MATCH('Entocentric lens DB'!$C$4,'Entocentric lens DB'!$B$4:$T$4,0),0),"")</f>
        <v/>
      </c>
      <c r="C9" s="49"/>
      <c r="D9" s="35" t="str">
        <f>IFERROR(VLOOKUP($C9,'Entocentric lens DB'!$B$5:$T$309,MATCH('Entocentric lens DB'!$D$4,'Entocentric lens DB'!$B$4:$T$4,0),0),"")</f>
        <v/>
      </c>
      <c r="E9" s="35" t="str">
        <f>IFERROR(VLOOKUP($C9,'Entocentric lens DB'!$B$5:$T$309,MATCH('Entocentric lens DB'!$E$4,'Entocentric lens DB'!$B$4:$T$4,0),0),"")</f>
        <v/>
      </c>
      <c r="F9" s="35" t="str">
        <f>IFERROR(VLOOKUP($C9,'Entocentric lens DB'!$B$5:$T$309,MATCH('Entocentric lens DB'!$F$4,'Entocentric lens DB'!$B$4:$T$4,0),0),"")</f>
        <v/>
      </c>
      <c r="G9" s="35" t="str">
        <f>IFERROR(VLOOKUP($C9,'Entocentric lens DB'!$B$5:$T$309,MATCH('Entocentric lens DB'!$G$4,'Entocentric lens DB'!$B$4:$T$4,0),0),"")</f>
        <v/>
      </c>
      <c r="H9" s="35" t="str">
        <f>IFERROR(VLOOKUP($C9,'Entocentric lens DB'!$B$5:$T$309,MATCH('Entocentric lens DB'!$P$4,'Entocentric lens DB'!$B$4:$T$4,0),0),"")</f>
        <v/>
      </c>
      <c r="I9" s="42" t="str">
        <f>IFERROR(VLOOKUP($C9,'Entocentric lens DB'!$B$5:$T$309,MATCH('Entocentric lens DB'!$Q$4,'Entocentric lens DB'!$B$4:$T$4,0),0),"")</f>
        <v/>
      </c>
      <c r="J9" s="35" t="str">
        <f>IFERROR(VLOOKUP($I9,'Optotune lens DB'!$B$5:$I$23,MATCH('Optotune lens DB'!$I$4,'Optotune lens DB'!$B$4:$I$4,0),0),"")</f>
        <v/>
      </c>
      <c r="L9" s="35" t="str">
        <f>IFERROR(VLOOKUP($C9,'Entocentric lens DB'!$B$5:$T$309,MATCH('Entocentric lens DB'!$R$4,'Entocentric lens DB'!$B$4:$T$4,0),0),"")</f>
        <v/>
      </c>
      <c r="M9" s="41" t="str">
        <f>IF(ISBLANK(C9),"",Overview!$H$3)</f>
        <v/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/>
      </c>
      <c r="O9" s="32" t="str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/>
      </c>
      <c r="P9" s="35"/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</row>
    <row r="10" spans="1:19">
      <c r="B10" s="3" t="str">
        <f>IFERROR(VLOOKUP($C10,'Entocentric lens DB'!$B$5:$T$309,MATCH('Entocentric lens DB'!$C$4,'Entocentric lens DB'!$B$4:$T$4,0),0),"")</f>
        <v/>
      </c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32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/>
      </c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 t="str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/>
      </c>
    </row>
    <row r="12" spans="1:19">
      <c r="B12" s="3" t="str">
        <f>IFERROR(VLOOKUP($C12,'Entocentric lens DB'!$B$5:$T$309,MATCH('Entocentric lens DB'!$C$4,'Entocentric lens DB'!$B$4:$T$4,0),0),"")</f>
        <v/>
      </c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/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 t="str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/>
      </c>
    </row>
    <row r="13" spans="1:19">
      <c r="B13" s="3" t="str">
        <f>IFERROR(VLOOKUP($C13,'Entocentric lens DB'!$B$5:$T$309,MATCH('Entocentric lens DB'!$C$4,'Entocentric lens DB'!$B$4:$T$4,0),0),"")</f>
        <v/>
      </c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 t="str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/>
      </c>
    </row>
    <row r="14" spans="1:19">
      <c r="B14" s="3" t="str">
        <f>IFERROR(VLOOKUP($C14,'Entocentric lens DB'!$B$5:$T$309,MATCH('Entocentric lens DB'!$C$4,'Entocentric lens DB'!$B$4:$T$4,0),0),"")</f>
        <v/>
      </c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 t="str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/>
      </c>
    </row>
    <row r="15" spans="1:19">
      <c r="B15" s="3" t="str">
        <f>IFERROR(VLOOKUP($C15,'Entocentric lens DB'!$B$5:$T$309,MATCH('Entocentric lens DB'!$C$4,'Entocentric lens DB'!$B$4:$T$4,0),0),"")</f>
        <v/>
      </c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 t="str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/>
      </c>
    </row>
    <row r="16" spans="1:19">
      <c r="B16" s="3" t="str">
        <f>IFERROR(VLOOKUP($C16,'Entocentric lens DB'!$B$5:$T$309,MATCH('Entocentric lens DB'!$C$4,'Entocentric lens DB'!$B$4:$T$4,0),0),"")</f>
        <v/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 t="str">
        <f>IFERROR(VLOOKUP($C16,'Entocentric lens DB'!$B$5:$T$309,MATCH('Entocentric lens DB'!$Q$4,'Entocentric lens DB'!$B$4:$T$4,0),0),"")</f>
        <v/>
      </c>
      <c r="J16" s="35" t="str">
        <f>IFERROR(VLOOKUP($I16,'Optotune lens DB'!$B$5:$I$23,MATCH('Optotune lens DB'!$I$4,'Optotune lens DB'!$B$4:$I$4,0),0),"")</f>
        <v/>
      </c>
      <c r="L16" s="35" t="str">
        <f>IFERROR(VLOOKUP($C16,'Entocentric lens DB'!$B$5:$T$309,MATCH('Entocentric lens DB'!$R$4,'Entocentric lens DB'!$B$4:$T$4,0),0),"")</f>
        <v/>
      </c>
      <c r="M16" s="41" t="str">
        <f>IF(ISBLANK(C16),"",Overview!$H$3)</f>
        <v/>
      </c>
      <c r="N16" s="32" t="str">
        <f>IF(ISBLANK(C16),"",IF(IFERROR(1000/(1000/$M16+VLOOKUP($I16,'Optotune lens DB'!$B$5:$H$23,MATCH('Optotune lens DB'!$D$4,'Optotune lens DB'!$B$4:$H$4,0),0)),"inf")&lt;0,"inf",IFERROR(1000/(1000/$M16+VLOOKUP($I16,'Optotune lens DB'!$B$5:$H$23,MATCH('Optotune lens DB'!$D$4,'Optotune lens DB'!$B$4:$H$4,0),0)),"inf")))</f>
        <v/>
      </c>
      <c r="O16" s="32" t="str">
        <f>IF(ISBLANK(C16),"",IF(N16="inf",1000/(VLOOKUP($I16,'Optotune lens DB'!$B$5:$H$23,MATCH('Optotune lens DB'!$E$4,'Optotune lens DB'!$B$4:$H$4,0),0)-VLOOKUP($I16,'Optotune lens DB'!$B$5:$H$23,MATCH('Optotune lens DB'!$D$4,'Optotune lens DB'!$B$4:$H$4,0),0)),1000/(1000/$M16+VLOOKUP($I16,'Optotune lens DB'!$B$5:$H$23,MATCH('Optotune lens DB'!$E$4,'Optotune lens DB'!$B$4:$H$4,0),0))))</f>
        <v/>
      </c>
      <c r="P16" s="35"/>
      <c r="Q16" s="45" t="str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/>
      </c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1" t="s">
        <v>87</v>
      </c>
      <c r="C20" s="30" t="s">
        <v>131</v>
      </c>
      <c r="D20" s="30"/>
      <c r="E20" s="30" t="s">
        <v>131</v>
      </c>
      <c r="F20" s="30" t="s">
        <v>131</v>
      </c>
      <c r="G20" s="30" t="s">
        <v>131</v>
      </c>
      <c r="H20" s="30" t="s">
        <v>131</v>
      </c>
      <c r="I20" s="30" t="s">
        <v>131</v>
      </c>
      <c r="J20" s="30" t="s">
        <v>131</v>
      </c>
      <c r="K20" s="30" t="s">
        <v>131</v>
      </c>
      <c r="L20" s="30" t="s">
        <v>131</v>
      </c>
      <c r="M20" s="30" t="s">
        <v>131</v>
      </c>
      <c r="N20" s="30" t="s">
        <v>131</v>
      </c>
      <c r="O20" s="30" t="s">
        <v>131</v>
      </c>
      <c r="P20" s="43" t="s">
        <v>131</v>
      </c>
      <c r="Q20" s="44" t="s">
        <v>131</v>
      </c>
      <c r="R20" s="30" t="s">
        <v>131</v>
      </c>
      <c r="S20" s="30" t="s">
        <v>131</v>
      </c>
    </row>
  </sheetData>
  <phoneticPr fontId="20" type="noConversion"/>
  <dataValidations count="4">
    <dataValidation type="list" allowBlank="1" showInputMessage="1" showErrorMessage="1" sqref="E5:E19" xr:uid="{00000000-0002-0000-0200-000000000000}">
      <formula1>Mounts</formula1>
    </dataValidation>
    <dataValidation type="list" allowBlank="1" showInputMessage="1" showErrorMessage="1" sqref="F5:F19" xr:uid="{00000000-0002-0000-0200-000001000000}">
      <formula1>Formats</formula1>
    </dataValidation>
    <dataValidation type="list" allowBlank="1" showInputMessage="1" showErrorMessage="1" sqref="G5:G19" xr:uid="{00000000-0002-0000-0200-000002000000}">
      <formula1>Filter</formula1>
    </dataValidation>
    <dataValidation type="list" allowBlank="1" showInputMessage="1" showErrorMessage="1" sqref="H5:H19 J5:J19" xr:uid="{00000000-0002-0000-0200-000003000000}">
      <formula1>Prices</formula1>
    </dataValidation>
  </dataValidations>
  <hyperlinks>
    <hyperlink ref="B2" location="Overview!A1" display="Back to overview" xr:uid="{00000000-0004-0000-0200-000000000000}"/>
  </hyperlinks>
  <pageMargins left="0.3" right="0.3" top="0.5" bottom="0.5" header="0.1" footer="0.1"/>
  <pageSetup paperSize="9" orientation="landscape" r:id="rId1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S21"/>
  <sheetViews>
    <sheetView showGridLines="0" zoomScale="75" zoomScaleNormal="75" workbookViewId="0">
      <selection activeCell="B2" sqref="B2"/>
    </sheetView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607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52.5" customHeight="1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Kowa</v>
      </c>
      <c r="C5" s="49" t="s">
        <v>679</v>
      </c>
      <c r="D5" s="35">
        <f>IFERROR(VLOOKUP($C5,'Entocentric lens DB'!$B$5:$T$309,MATCH('Entocentric lens DB'!$D$4,'Entocentric lens DB'!$B$4:$T$4,0),0),"")</f>
        <v>35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1"</v>
      </c>
      <c r="G5" s="35" t="str">
        <f>IFERROR(VLOOKUP($C5,'Entocentric lens DB'!$B$5:$T$309,MATCH('Entocentric lens DB'!$G$4,'Entocentric lens DB'!$B$4:$T$4,0),0),"")</f>
        <v>None</v>
      </c>
      <c r="H5" s="35" t="str">
        <f>IFERROR(VLOOKUP($C5,'Entocentric lens DB'!$B$5:$T$309,MATCH('Entocentric lens DB'!$P$4,'Entocentric lens DB'!$B$4:$T$4,0),0),"")</f>
        <v>200-500$</v>
      </c>
      <c r="I5" s="42" t="str">
        <f>IFERROR(VLOOKUP($C5,'Entocentric lens DB'!$B$5:$T$309,MATCH('Entocentric lens DB'!$Q$4,'Entocentric lens DB'!$B$4:$T$4,0),0),"")</f>
        <v>EL-16-40-TC-VIS-5D-C</v>
      </c>
      <c r="J5" s="35" t="str">
        <f>IFERROR(VLOOKUP($I5,'Optotune lens DB'!$B$5:$I$23,MATCH('Optotune lens DB'!$I$4,'Optotune lens DB'!$B$4:$I$4,0),0),"")</f>
        <v>500-1000$</v>
      </c>
      <c r="K5" s="3" t="s">
        <v>574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660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3.5</v>
      </c>
      <c r="R5" s="85" t="s">
        <v>255</v>
      </c>
      <c r="S5" s="3" t="s">
        <v>689</v>
      </c>
    </row>
    <row r="6" spans="1:19">
      <c r="B6" s="3" t="str">
        <f>IFERROR(VLOOKUP($C6,'Entocentric lens DB'!$B$5:$T$309,MATCH('Entocentric lens DB'!$C$4,'Entocentric lens DB'!$B$4:$T$4,0),0),"")</f>
        <v>Schneider</v>
      </c>
      <c r="C6" s="49" t="s">
        <v>137</v>
      </c>
      <c r="D6" s="35">
        <f>IFERROR(VLOOKUP($C6,'Entocentric lens DB'!$B$5:$T$309,MATCH('Entocentric lens DB'!$D$4,'Entocentric lens DB'!$B$4:$T$4,0),0),"")</f>
        <v>30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1.1"</v>
      </c>
      <c r="G6" s="35" t="str">
        <f>IFERROR(VLOOKUP($C6,'Entocentric lens DB'!$B$5:$T$309,MATCH('Entocentric lens DB'!$G$4,'Entocentric lens DB'!$B$4:$T$4,0),0),"")</f>
        <v>M30.5x0.5</v>
      </c>
      <c r="H6" s="35" t="str">
        <f>IFERROR(VLOOKUP($C6,'Entocentric lens DB'!$B$5:$T$309,MATCH('Entocentric lens DB'!$P$4,'Entocentric lens DB'!$B$4:$T$4,0),0),"")</f>
        <v>500-1000$</v>
      </c>
      <c r="I6" s="42" t="str">
        <f>IFERROR(VLOOKUP($C6,'Entocentric lens DB'!$B$5:$T$309,MATCH('Entocentric lens DB'!$Q$4,'Entocentric lens DB'!$B$4:$T$4,0),0),"")</f>
        <v>EL-16-40-TC-VIS-5D-M30.5</v>
      </c>
      <c r="J6" s="35" t="str">
        <f>IFERROR(VLOOKUP($I6,'Optotune lens DB'!$B$5:$I$23,MATCH('Optotune lens DB'!$I$4,'Optotune lens DB'!$B$4:$I$4,0),0),"")</f>
        <v>500-1000$</v>
      </c>
      <c r="K6" s="3" t="s">
        <v>578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 t="s">
        <v>658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3</v>
      </c>
      <c r="R6" s="35" t="s">
        <v>255</v>
      </c>
      <c r="S6" s="3" t="s">
        <v>663</v>
      </c>
    </row>
    <row r="7" spans="1:19">
      <c r="B7" s="3" t="str">
        <f>IFERROR(VLOOKUP($C7,'Entocentric lens DB'!$B$5:$T$309,MATCH('Entocentric lens DB'!$C$4,'Entocentric lens DB'!$B$4:$T$4,0),0),"")</f>
        <v>Schneider</v>
      </c>
      <c r="C7" s="49" t="s">
        <v>137</v>
      </c>
      <c r="D7" s="35">
        <f>IFERROR(VLOOKUP($C7,'Entocentric lens DB'!$B$5:$T$309,MATCH('Entocentric lens DB'!$D$4,'Entocentric lens DB'!$B$4:$T$4,0),0),"")</f>
        <v>30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1.1"</v>
      </c>
      <c r="G7" s="35" t="str">
        <f>IFERROR(VLOOKUP($C7,'Entocentric lens DB'!$B$5:$T$309,MATCH('Entocentric lens DB'!$G$4,'Entocentric lens DB'!$B$4:$T$4,0),0),"")</f>
        <v>M30.5x0.5</v>
      </c>
      <c r="H7" s="35" t="str">
        <f>IFERROR(VLOOKUP($C7,'Entocentric lens DB'!$B$5:$T$309,MATCH('Entocentric lens DB'!$P$4,'Entocentric lens DB'!$B$4:$T$4,0),0),"")</f>
        <v>500-1000$</v>
      </c>
      <c r="I7" s="42" t="str">
        <f>IFERROR(VLOOKUP($C7,'Entocentric lens DB'!$B$5:$T$309,MATCH('Entocentric lens DB'!$Q$4,'Entocentric lens DB'!$B$4:$T$4,0),0),"")</f>
        <v>EL-16-40-TC-VIS-5D-M30.5</v>
      </c>
      <c r="J7" s="35" t="str">
        <f>IFERROR(VLOOKUP($I7,'Optotune lens DB'!$B$5:$I$23,MATCH('Optotune lens DB'!$I$4,'Optotune lens DB'!$B$4:$I$4,0),0),"")</f>
        <v>500-1000$</v>
      </c>
      <c r="K7" s="3" t="s">
        <v>578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35" t="s">
        <v>658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3</v>
      </c>
      <c r="R7" s="35" t="s">
        <v>255</v>
      </c>
      <c r="S7" s="3" t="s">
        <v>663</v>
      </c>
    </row>
    <row r="8" spans="1:19">
      <c r="B8" s="3" t="str">
        <f>IFERROR(VLOOKUP($C8,'Entocentric lens DB'!$B$5:$T$309,MATCH('Entocentric lens DB'!$C$4,'Entocentric lens DB'!$B$4:$T$4,0),0),"")</f>
        <v>Schneider</v>
      </c>
      <c r="C8" s="49" t="s">
        <v>576</v>
      </c>
      <c r="D8" s="35">
        <f>IFERROR(VLOOKUP($C8,'Entocentric lens DB'!$B$5:$T$309,MATCH('Entocentric lens DB'!$D$4,'Entocentric lens DB'!$B$4:$T$4,0),0),"")</f>
        <v>38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1.1"</v>
      </c>
      <c r="G8" s="35" t="str">
        <f>IFERROR(VLOOKUP($C8,'Entocentric lens DB'!$B$5:$T$309,MATCH('Entocentric lens DB'!$G$4,'Entocentric lens DB'!$B$4:$T$4,0),0),"")</f>
        <v>M30.5x0.5</v>
      </c>
      <c r="H8" s="35" t="str">
        <f>IFERROR(VLOOKUP($C8,'Entocentric lens DB'!$B$5:$T$309,MATCH('Entocentric lens DB'!$P$4,'Entocentric lens DB'!$B$4:$T$4,0),0),"")</f>
        <v>500-1000$</v>
      </c>
      <c r="I8" s="42" t="str">
        <f>IFERROR(VLOOKUP($C8,'Entocentric lens DB'!$B$5:$T$309,MATCH('Entocentric lens DB'!$Q$4,'Entocentric lens DB'!$B$4:$T$4,0),0),"")</f>
        <v>EL-16-40-TC-VIS-5D-M30.5</v>
      </c>
      <c r="J8" s="35" t="str">
        <f>IFERROR(VLOOKUP($I8,'Optotune lens DB'!$B$5:$I$23,MATCH('Optotune lens DB'!$I$4,'Optotune lens DB'!$B$4:$I$4,0),0),"")</f>
        <v>500-1000$</v>
      </c>
      <c r="K8" s="3" t="s">
        <v>578</v>
      </c>
      <c r="L8" s="35" t="str">
        <f>IFERROR(VLOOKUP($C8,'Entocentric lens DB'!$B$5:$T$309,MATCH('Entocentric lens DB'!$R$4,'Entocentric lens DB'!$B$4:$T$4,0),0),"")</f>
        <v>NA</v>
      </c>
      <c r="M8" s="41">
        <f>IF(ISBLANK(C8),"",Overview!$H$3)</f>
        <v>1000</v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>inf</v>
      </c>
      <c r="O8" s="32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>200</v>
      </c>
      <c r="P8" s="77" t="s">
        <v>660</v>
      </c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3</v>
      </c>
      <c r="S8" s="3" t="s">
        <v>666</v>
      </c>
    </row>
    <row r="9" spans="1:19">
      <c r="B9" s="3" t="str">
        <f>IFERROR(VLOOKUP($C9,'Entocentric lens DB'!$B$5:$T$309,MATCH('Entocentric lens DB'!$C$4,'Entocentric lens DB'!$B$4:$T$4,0),0),"")</f>
        <v>Schneider</v>
      </c>
      <c r="C9" s="49" t="s">
        <v>576</v>
      </c>
      <c r="D9" s="35">
        <f>IFERROR(VLOOKUP($C9,'Entocentric lens DB'!$B$5:$T$309,MATCH('Entocentric lens DB'!$D$4,'Entocentric lens DB'!$B$4:$T$4,0),0),"")</f>
        <v>38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1.1"</v>
      </c>
      <c r="G9" s="35" t="str">
        <f>IFERROR(VLOOKUP($C9,'Entocentric lens DB'!$B$5:$T$309,MATCH('Entocentric lens DB'!$G$4,'Entocentric lens DB'!$B$4:$T$4,0),0),"")</f>
        <v>M30.5x0.5</v>
      </c>
      <c r="H9" s="35" t="str">
        <f>IFERROR(VLOOKUP($C9,'Entocentric lens DB'!$B$5:$T$309,MATCH('Entocentric lens DB'!$P$4,'Entocentric lens DB'!$B$4:$T$4,0),0),"")</f>
        <v>500-1000$</v>
      </c>
      <c r="I9" s="42" t="s">
        <v>71</v>
      </c>
      <c r="J9" s="35" t="str">
        <f>IFERROR(VLOOKUP($I9,'Optotune lens DB'!$B$5:$I$23,MATCH('Optotune lens DB'!$I$4,'Optotune lens DB'!$B$4:$I$4,0),0),"")</f>
        <v>500-1000$</v>
      </c>
      <c r="K9" s="3" t="s">
        <v>574</v>
      </c>
      <c r="L9" s="35" t="str">
        <f>IFERROR(VLOOKUP($C9,'Entocentric lens DB'!$B$5:$T$309,MATCH('Entocentric lens DB'!$R$4,'Entocentric lens DB'!$B$4:$T$4,0),0),"")</f>
        <v>NA</v>
      </c>
      <c r="M9" s="41"/>
      <c r="N9" s="41">
        <v>88</v>
      </c>
      <c r="O9" s="41">
        <v>67</v>
      </c>
      <c r="P9" s="77" t="s">
        <v>660</v>
      </c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3</v>
      </c>
    </row>
    <row r="10" spans="1:19">
      <c r="B10" s="3" t="str">
        <f>IFERROR(VLOOKUP($C10,'Entocentric lens DB'!$B$5:$T$309,MATCH('Entocentric lens DB'!$C$4,'Entocentric lens DB'!$B$4:$T$4,0),0),"")</f>
        <v>Optart</v>
      </c>
      <c r="C10" s="49" t="s">
        <v>400</v>
      </c>
      <c r="D10" s="35">
        <f>IFERROR(VLOOKUP($C10,'Entocentric lens DB'!$B$5:$T$309,MATCH('Entocentric lens DB'!$D$4,'Entocentric lens DB'!$B$4:$T$4,0),0),"")</f>
        <v>35</v>
      </c>
      <c r="E10" s="35" t="str">
        <f>IFERROR(VLOOKUP($C10,'Entocentric lens DB'!$B$5:$T$309,MATCH('Entocentric lens DB'!$E$4,'Entocentric lens DB'!$B$4:$T$4,0),0),"")</f>
        <v>C-mount</v>
      </c>
      <c r="F10" s="35" t="str">
        <f>IFERROR(VLOOKUP($C10,'Entocentric lens DB'!$B$5:$T$309,MATCH('Entocentric lens DB'!$F$4,'Entocentric lens DB'!$B$4:$T$4,0),0),"")</f>
        <v>4/3"</v>
      </c>
      <c r="G10" s="35" t="str">
        <f>IFERROR(VLOOKUP($C10,'Entocentric lens DB'!$B$5:$T$309,MATCH('Entocentric lens DB'!$G$4,'Entocentric lens DB'!$B$4:$T$4,0),0),"")</f>
        <v>M40.5xP0.5</v>
      </c>
      <c r="H10" s="35" t="str">
        <f>IFERROR(VLOOKUP($C10,'Entocentric lens DB'!$B$5:$T$309,MATCH('Entocentric lens DB'!$P$4,'Entocentric lens DB'!$B$4:$T$4,0),0),"")</f>
        <v>On Request</v>
      </c>
      <c r="I10" s="42" t="str">
        <f>IFERROR(VLOOKUP($C10,'Entocentric lens DB'!$B$5:$T$309,MATCH('Entocentric lens DB'!$Q$4,'Entocentric lens DB'!$B$4:$T$4,0),0),"")</f>
        <v>EL-16-40-TC-VIS-5D-C</v>
      </c>
      <c r="J10" s="35" t="str">
        <f>IFERROR(VLOOKUP($I10,'Optotune lens DB'!$B$5:$I$23,MATCH('Optotune lens DB'!$I$4,'Optotune lens DB'!$B$4:$I$4,0),0),"")</f>
        <v>500-1000$</v>
      </c>
      <c r="K10" s="3" t="s">
        <v>574</v>
      </c>
      <c r="L10" s="35" t="str">
        <f>IFERROR(VLOOKUP($C10,'Entocentric lens DB'!$B$5:$T$309,MATCH('Entocentric lens DB'!$R$4,'Entocentric lens DB'!$B$4:$T$4,0),0),"")</f>
        <v>NA</v>
      </c>
      <c r="M10" s="41"/>
      <c r="N10" s="41">
        <v>88</v>
      </c>
      <c r="O10" s="41">
        <v>67</v>
      </c>
      <c r="P10" s="77" t="s">
        <v>660</v>
      </c>
      <c r="Q10" s="45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>4</v>
      </c>
      <c r="S10" s="78" t="s">
        <v>665</v>
      </c>
    </row>
    <row r="11" spans="1:19">
      <c r="B11" s="3" t="str">
        <f>IFERROR(VLOOKUP($C11,'Entocentric lens DB'!$B$5:$T$309,MATCH('Entocentric lens DB'!$C$4,'Entocentric lens DB'!$B$4:$T$4,0),0),"")</f>
        <v>Optart</v>
      </c>
      <c r="C11" s="49" t="s">
        <v>407</v>
      </c>
      <c r="D11" s="35">
        <f>IFERROR(VLOOKUP($C11,'Entocentric lens DB'!$B$5:$T$309,MATCH('Entocentric lens DB'!$D$4,'Entocentric lens DB'!$B$4:$T$4,0),0),"")</f>
        <v>35</v>
      </c>
      <c r="E11" s="35" t="str">
        <f>IFERROR(VLOOKUP($C11,'Entocentric lens DB'!$B$5:$T$309,MATCH('Entocentric lens DB'!$E$4,'Entocentric lens DB'!$B$4:$T$4,0),0),"")</f>
        <v>C-mount</v>
      </c>
      <c r="F11" s="35" t="str">
        <f>IFERROR(VLOOKUP($C11,'Entocentric lens DB'!$B$5:$T$309,MATCH('Entocentric lens DB'!$F$4,'Entocentric lens DB'!$B$4:$T$4,0),0),"")</f>
        <v>1"</v>
      </c>
      <c r="G11" s="35" t="str">
        <f>IFERROR(VLOOKUP($C11,'Entocentric lens DB'!$B$5:$T$309,MATCH('Entocentric lens DB'!$G$4,'Entocentric lens DB'!$B$4:$T$4,0),0),"")</f>
        <v>M46XP0.75</v>
      </c>
      <c r="H11" s="35" t="str">
        <f>IFERROR(VLOOKUP($C11,'Entocentric lens DB'!$B$5:$T$309,MATCH('Entocentric lens DB'!$P$4,'Entocentric lens DB'!$B$4:$T$4,0),0),"")</f>
        <v>On Request</v>
      </c>
      <c r="I11" s="42" t="str">
        <f>IFERROR(VLOOKUP($C11,'Entocentric lens DB'!$B$5:$T$309,MATCH('Entocentric lens DB'!$Q$4,'Entocentric lens DB'!$B$4:$T$4,0),0),"")</f>
        <v>EL-16-40-TC-VIS-5D-C</v>
      </c>
      <c r="J11" s="35" t="str">
        <f>IFERROR(VLOOKUP($I11,'Optotune lens DB'!$B$5:$I$23,MATCH('Optotune lens DB'!$I$4,'Optotune lens DB'!$B$4:$I$4,0),0),"")</f>
        <v>500-1000$</v>
      </c>
      <c r="K11" s="3" t="s">
        <v>574</v>
      </c>
      <c r="L11" s="35" t="str">
        <f>IFERROR(VLOOKUP($C11,'Entocentric lens DB'!$B$5:$T$309,MATCH('Entocentric lens DB'!$R$4,'Entocentric lens DB'!$B$4:$T$4,0),0),"")</f>
        <v>NA</v>
      </c>
      <c r="M11" s="41"/>
      <c r="N11" s="41">
        <v>88</v>
      </c>
      <c r="O11" s="41">
        <v>67</v>
      </c>
      <c r="P11" s="35" t="s">
        <v>660</v>
      </c>
      <c r="Q11" s="45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>5</v>
      </c>
    </row>
    <row r="12" spans="1:19">
      <c r="B12" s="3" t="str">
        <f>IFERROR(VLOOKUP($C12,'Entocentric lens DB'!$B$5:$T$309,MATCH('Entocentric lens DB'!$C$4,'Entocentric lens DB'!$B$4:$T$4,0),0),"")</f>
        <v/>
      </c>
      <c r="C12" s="49"/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/>
      </c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DB'!$B$5:$T$309,MATCH('Entocentric lens DB'!$C$4,'Entocentric lens DB'!$B$4:$T$4,0),0),"")</f>
        <v/>
      </c>
      <c r="C13" s="49"/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DB'!$B$5:$T$309,MATCH('Entocentric lens DB'!$C$4,'Entocentric lens DB'!$B$4:$T$4,0),0),"")</f>
        <v/>
      </c>
      <c r="C14" s="49"/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/>
    </row>
    <row r="15" spans="1:19">
      <c r="B15" s="3" t="str">
        <f>IFERROR(VLOOKUP($C15,'Entocentric lens DB'!$B$5:$T$309,MATCH('Entocentric lens DB'!$C$4,'Entocentric lens DB'!$B$4:$T$4,0),0),"")</f>
        <v/>
      </c>
      <c r="C15" s="49"/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IF(ISBLANK(C16),"",Overview!$H$3)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IF(ISBLANK(C17),"",Overview!$H$3)</f>
        <v/>
      </c>
      <c r="N17" s="32"/>
      <c r="O17" s="32"/>
      <c r="P17" s="35"/>
      <c r="Q17" s="45"/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" t="str">
        <f>IFERROR(VLOOKUP($C20,'Entocentric lens DB'!$B$5:$T$309,MATCH('Entocentric lens DB'!$C$4,'Entocentric lens DB'!$B$4:$T$4,0),0),"")</f>
        <v/>
      </c>
      <c r="D20" s="35" t="str">
        <f>IFERROR(VLOOKUP($C20,'Entocentric lens DB'!$B$5:$T$309,MATCH('Entocentric lens DB'!$D$4,'Entocentric lens DB'!$B$4:$T$4,0),0),"")</f>
        <v/>
      </c>
      <c r="E20" s="35" t="str">
        <f>IFERROR(VLOOKUP($C20,'Entocentric lens DB'!$B$5:$T$309,MATCH('Entocentric lens DB'!$E$4,'Entocentric lens DB'!$B$4:$T$4,0),0),"")</f>
        <v/>
      </c>
      <c r="F20" s="35" t="str">
        <f>IFERROR(VLOOKUP($C20,'Entocentric lens DB'!$B$5:$T$309,MATCH('Entocentric lens DB'!$F$4,'Entocentric lens DB'!$B$4:$T$4,0),0),"")</f>
        <v/>
      </c>
      <c r="G20" s="35" t="str">
        <f>IFERROR(VLOOKUP($C20,'Entocentric lens DB'!$B$5:$T$309,MATCH('Entocentric lens DB'!$G$4,'Entocentric lens DB'!$B$4:$T$4,0),0),"")</f>
        <v/>
      </c>
      <c r="H20" s="35" t="str">
        <f>IFERROR(VLOOKUP($C20,'Entocentric lens DB'!$B$5:$T$309,MATCH('Entocentric lens DB'!$P$4,'Entocentric lens DB'!$B$4:$T$4,0),0),"")</f>
        <v/>
      </c>
      <c r="I20" s="42" t="str">
        <f>IFERROR(VLOOKUP($C20,'Entocentric lens DB'!$B$5:$T$309,MATCH('Entocentric lens DB'!$Q$4,'Entocentric lens DB'!$B$4:$T$4,0),0),"")</f>
        <v/>
      </c>
      <c r="J20" s="35" t="str">
        <f>IFERROR(VLOOKUP($I20,'Optotune lens DB'!$B$5:$I$23,MATCH('Optotune lens DB'!$I$4,'Optotune lens DB'!$B$4:$I$4,0),0),"")</f>
        <v/>
      </c>
      <c r="L20" s="35" t="str">
        <f>IFERROR(VLOOKUP($C20,'Entocentric lens DB'!$B$5:$T$309,MATCH('Entocentric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DB'!$B$5:$H$23,MATCH('Optotune lens DB'!$D$4,'Optotune lens DB'!$B$4:$H$4,0),0)),"inf")&lt;0,"inf",IFERROR(1000/(1000/$M20+VLOOKUP($I20,'Optotune lens DB'!$B$5:$H$23,MATCH('Optotune lens DB'!$D$4,'Optotune lens DB'!$B$4:$H$4,0),0)),"inf")))</f>
        <v/>
      </c>
      <c r="O20" s="32" t="str">
        <f>IF(ISBLANK(C20),"",IF(N20="inf",1000/(VLOOKUP($I20,'Optotune lens DB'!$B$5:$H$23,MATCH('Optotune lens DB'!$E$4,'Optotune lens DB'!$B$4:$H$4,0),0)-VLOOKUP($I20,'Optotune lens DB'!$B$5:$H$23,MATCH('Optotune lens DB'!$D$4,'Optotune lens DB'!$B$4:$H$4,0),0)),1000/(1000/$M20+VLOOKUP($I20,'Optotune lens DB'!$B$5:$H$23,MATCH('Optotune lens DB'!$E$4,'Optotune lens DB'!$B$4:$H$4,0),0))))</f>
        <v/>
      </c>
      <c r="P20" s="35"/>
      <c r="Q20" s="45" t="str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/>
      </c>
    </row>
    <row r="21" spans="2:19">
      <c r="B21" s="31" t="s">
        <v>87</v>
      </c>
      <c r="C21" s="30" t="s">
        <v>131</v>
      </c>
      <c r="D21" s="30" t="s">
        <v>131</v>
      </c>
      <c r="E21" s="30" t="s">
        <v>131</v>
      </c>
      <c r="F21" s="30" t="s">
        <v>131</v>
      </c>
      <c r="G21" s="30" t="s">
        <v>131</v>
      </c>
      <c r="H21" s="30" t="s">
        <v>131</v>
      </c>
      <c r="I21" s="30" t="s">
        <v>131</v>
      </c>
      <c r="J21" s="30" t="s">
        <v>131</v>
      </c>
      <c r="K21" s="30" t="s">
        <v>131</v>
      </c>
      <c r="L21" s="30" t="s">
        <v>131</v>
      </c>
      <c r="M21" s="30" t="s">
        <v>131</v>
      </c>
      <c r="N21" s="30" t="s">
        <v>131</v>
      </c>
      <c r="O21" s="30" t="s">
        <v>131</v>
      </c>
      <c r="P21" s="30" t="s">
        <v>131</v>
      </c>
      <c r="Q21" s="30" t="s">
        <v>131</v>
      </c>
      <c r="R21" s="30" t="s">
        <v>131</v>
      </c>
      <c r="S21" s="30" t="s">
        <v>131</v>
      </c>
    </row>
  </sheetData>
  <phoneticPr fontId="20" type="noConversion"/>
  <dataValidations count="4">
    <dataValidation type="list" allowBlank="1" showInputMessage="1" showErrorMessage="1" sqref="J12:J20 H5:H11 H12:H20 J5:J11" xr:uid="{00000000-0002-0000-1C00-000000000000}">
      <formula1>Prices</formula1>
    </dataValidation>
    <dataValidation type="list" allowBlank="1" showInputMessage="1" showErrorMessage="1" sqref="G12:G20 G5:G11" xr:uid="{00000000-0002-0000-1C00-000001000000}">
      <formula1>Filter</formula1>
    </dataValidation>
    <dataValidation type="list" allowBlank="1" showInputMessage="1" showErrorMessage="1" sqref="F12:F20 F5:F11" xr:uid="{00000000-0002-0000-1C00-000002000000}">
      <formula1>Formats</formula1>
    </dataValidation>
    <dataValidation type="list" allowBlank="1" showInputMessage="1" showErrorMessage="1" sqref="E12:E20 E5:E11" xr:uid="{00000000-0002-0000-1C00-000003000000}">
      <formula1>Mounts</formula1>
    </dataValidation>
  </dataValidations>
  <hyperlinks>
    <hyperlink ref="B2" location="Overview!A1" display="Back to overview" xr:uid="{00000000-0004-0000-1C00-000000000000}"/>
    <hyperlink ref="R5" r:id="rId1" xr:uid="{70B54D0E-17DD-4E6D-88DE-80D513741E19}"/>
  </hyperlinks>
  <pageMargins left="0.3" right="0.3" top="0.5" bottom="0.5" header="0.1" footer="0.1"/>
  <pageSetup paperSize="9" orientation="landscape"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S21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608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C4C</v>
      </c>
      <c r="C5" s="49" t="s">
        <v>652</v>
      </c>
      <c r="D5" s="35">
        <f>IFERROR(VLOOKUP($C5,'Entocentric lens DB'!$B$5:$T$309,MATCH('Entocentric lens DB'!$D$4,'Entocentric lens DB'!$B$4:$T$4,0),0),"")</f>
        <v>50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1.1"</v>
      </c>
      <c r="G5" s="35" t="str">
        <f>IFERROR(VLOOKUP($C5,'Entocentric lens DB'!$B$5:$T$309,MATCH('Entocentric lens DB'!$G$4,'Entocentric lens DB'!$B$4:$T$4,0),0),"")</f>
        <v>None</v>
      </c>
      <c r="H5" s="35" t="str">
        <f>IFERROR(VLOOKUP($C5,'Entocentric lens DB'!$B$5:$T$309,MATCH('Entocentric lens DB'!$P$4,'Entocentric lens DB'!$B$4:$T$4,0),0),"")</f>
        <v>1000-2000$</v>
      </c>
      <c r="I5" s="42" t="str">
        <f>IFERROR(VLOOKUP($C5,'Entocentric lens DB'!$B$5:$T$309,MATCH('Entocentric lens DB'!$Q$4,'Entocentric lens DB'!$B$4:$T$4,0),0),"")</f>
        <v>EL-16-40-TC-VIS-5D</v>
      </c>
      <c r="J5" s="35" t="str">
        <f>IFERROR(VLOOKUP($I5,'Optotune lens DB'!$B$5:$I$23,MATCH('Optotune lens DB'!$I$4,'Optotune lens DB'!$B$4:$I$4,0),0),"")</f>
        <v>500-1000$</v>
      </c>
      <c r="K5" s="3" t="s">
        <v>653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654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3.45</v>
      </c>
      <c r="R5" s="85" t="s">
        <v>255</v>
      </c>
      <c r="S5" s="3" t="s">
        <v>655</v>
      </c>
    </row>
    <row r="6" spans="1:19">
      <c r="B6" s="3" t="str">
        <f>IFERROR(VLOOKUP($C6,'Entocentric lens DB'!$B$5:$T$309,MATCH('Entocentric lens DB'!$C$4,'Entocentric lens DB'!$B$4:$T$4,0),0),"")</f>
        <v>Schneider</v>
      </c>
      <c r="C6" s="49" t="s">
        <v>134</v>
      </c>
      <c r="D6" s="35">
        <f>IFERROR(VLOOKUP($C6,'Entocentric lens DB'!$B$5:$T$309,MATCH('Entocentric lens DB'!$D$4,'Entocentric lens DB'!$B$4:$T$4,0),0),"")</f>
        <v>50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1.1"</v>
      </c>
      <c r="G6" s="35" t="str">
        <f>IFERROR(VLOOKUP($C6,'Entocentric lens DB'!$B$5:$T$309,MATCH('Entocentric lens DB'!$G$4,'Entocentric lens DB'!$B$4:$T$4,0),0),"")</f>
        <v>M30.5x0.5</v>
      </c>
      <c r="H6" s="35" t="str">
        <f>IFERROR(VLOOKUP($C6,'Entocentric lens DB'!$B$5:$T$309,MATCH('Entocentric lens DB'!$P$4,'Entocentric lens DB'!$B$4:$T$4,0),0),"")</f>
        <v>500-1000$</v>
      </c>
      <c r="I6" s="42" t="str">
        <f>IFERROR(VLOOKUP($C6,'Entocentric lens DB'!$B$5:$T$309,MATCH('Entocentric lens DB'!$Q$4,'Entocentric lens DB'!$B$4:$T$4,0),0),"")</f>
        <v>EL-16-40-TC-VIS-5D-M30.5</v>
      </c>
      <c r="J6" s="35" t="str">
        <f>IFERROR(VLOOKUP($I6,'Optotune lens DB'!$B$5:$I$23,MATCH('Optotune lens DB'!$I$4,'Optotune lens DB'!$B$4:$I$4,0),0),"")</f>
        <v>500-1000$</v>
      </c>
      <c r="K6" s="3" t="s">
        <v>643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 t="s">
        <v>660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3</v>
      </c>
    </row>
    <row r="7" spans="1:19">
      <c r="B7" s="3" t="str">
        <f>IFERROR(VLOOKUP($C7,'Entocentric lens DB'!$B$5:$T$309,MATCH('Entocentric lens DB'!$C$4,'Entocentric lens DB'!$B$4:$T$4,0),0),"")</f>
        <v>Schneider</v>
      </c>
      <c r="C7" s="49" t="s">
        <v>134</v>
      </c>
      <c r="D7" s="35">
        <f>IFERROR(VLOOKUP($C7,'Entocentric lens DB'!$B$5:$T$309,MATCH('Entocentric lens DB'!$D$4,'Entocentric lens DB'!$B$4:$T$4,0),0),"")</f>
        <v>50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1.1"</v>
      </c>
      <c r="G7" s="35" t="str">
        <f>IFERROR(VLOOKUP($C7,'Entocentric lens DB'!$B$5:$T$309,MATCH('Entocentric lens DB'!$G$4,'Entocentric lens DB'!$B$4:$T$4,0),0),"")</f>
        <v>M30.5x0.5</v>
      </c>
      <c r="H7" s="35" t="str">
        <f>IFERROR(VLOOKUP($C7,'Entocentric lens DB'!$B$5:$T$309,MATCH('Entocentric lens DB'!$P$4,'Entocentric lens DB'!$B$4:$T$4,0),0),"")</f>
        <v>500-1000$</v>
      </c>
      <c r="I7" s="42" t="s">
        <v>71</v>
      </c>
      <c r="J7" s="35" t="str">
        <f>IFERROR(VLOOKUP($I7,'Optotune lens DB'!$B$5:$I$23,MATCH('Optotune lens DB'!$I$4,'Optotune lens DB'!$B$4:$I$4,0),0),"")</f>
        <v>500-1000$</v>
      </c>
      <c r="K7" s="3" t="s">
        <v>574</v>
      </c>
      <c r="L7" s="35" t="str">
        <f>IFERROR(VLOOKUP($C7,'Entocentric lens DB'!$B$5:$T$309,MATCH('Entocentric lens DB'!$R$4,'Entocentric lens DB'!$B$4:$T$4,0),0),"")</f>
        <v>NA</v>
      </c>
      <c r="M7" s="41"/>
      <c r="N7" s="84">
        <v>220</v>
      </c>
      <c r="O7" s="84">
        <v>180</v>
      </c>
      <c r="P7" s="35" t="s">
        <v>660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3</v>
      </c>
      <c r="S7" s="3" t="s">
        <v>690</v>
      </c>
    </row>
    <row r="8" spans="1:19">
      <c r="B8" s="3" t="str">
        <f>IFERROR(VLOOKUP($C8,'Entocentric lens DB'!$B$5:$T$309,MATCH('Entocentric lens DB'!$C$4,'Entocentric lens DB'!$B$4:$T$4,0),0),"")</f>
        <v>Optart</v>
      </c>
      <c r="C8" s="49" t="s">
        <v>402</v>
      </c>
      <c r="D8" s="35">
        <f>IFERROR(VLOOKUP($C8,'Entocentric lens DB'!$B$5:$T$309,MATCH('Entocentric lens DB'!$D$4,'Entocentric lens DB'!$B$4:$T$4,0),0),"")</f>
        <v>50</v>
      </c>
      <c r="E8" s="35" t="str">
        <f>IFERROR(VLOOKUP($C8,'Entocentric lens DB'!$B$5:$T$309,MATCH('Entocentric lens DB'!$E$4,'Entocentric lens DB'!$B$4:$T$4,0),0),"")</f>
        <v>C-mount</v>
      </c>
      <c r="F8" s="77" t="str">
        <f>IFERROR(VLOOKUP($C8,'Entocentric lens DB'!$B$5:$T$309,MATCH('Entocentric lens DB'!$F$4,'Entocentric lens DB'!$B$4:$T$4,0),0),"")</f>
        <v>4/3"</v>
      </c>
      <c r="G8" s="35" t="str">
        <f>IFERROR(VLOOKUP($C8,'Entocentric lens DB'!$B$5:$T$309,MATCH('Entocentric lens DB'!$G$4,'Entocentric lens DB'!$B$4:$T$4,0),0),"")</f>
        <v>M40.5xP0.5</v>
      </c>
      <c r="H8" s="35" t="str">
        <f>IFERROR(VLOOKUP($C8,'Entocentric lens DB'!$B$5:$T$309,MATCH('Entocentric lens DB'!$P$4,'Entocentric lens DB'!$B$4:$T$4,0),0),"")</f>
        <v>On Request</v>
      </c>
      <c r="I8" s="42" t="str">
        <f>IFERROR(VLOOKUP($C8,'Entocentric lens DB'!$B$5:$T$309,MATCH('Entocentric lens DB'!$Q$4,'Entocentric lens DB'!$B$4:$T$4,0),0),"")</f>
        <v>EL-16-40-TC-VIS-5D-C</v>
      </c>
      <c r="J8" s="35" t="str">
        <f>IFERROR(VLOOKUP($I8,'Optotune lens DB'!$B$5:$I$23,MATCH('Optotune lens DB'!$I$4,'Optotune lens DB'!$B$4:$I$4,0),0),"")</f>
        <v>500-1000$</v>
      </c>
      <c r="K8" s="3" t="s">
        <v>574</v>
      </c>
      <c r="L8" s="35" t="str">
        <f>IFERROR(VLOOKUP($C8,'Entocentric lens DB'!$B$5:$T$309,MATCH('Entocentric lens DB'!$R$4,'Entocentric lens DB'!$B$4:$T$4,0),0),"")</f>
        <v>NA</v>
      </c>
      <c r="M8" s="41"/>
      <c r="N8" s="84">
        <v>220</v>
      </c>
      <c r="O8" s="84">
        <v>180</v>
      </c>
      <c r="P8" s="35" t="s">
        <v>660</v>
      </c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4</v>
      </c>
      <c r="S8" s="78"/>
    </row>
    <row r="9" spans="1:19">
      <c r="B9" s="3" t="str">
        <f>IFERROR(VLOOKUP($C9,'Entocentric lens DB'!$B$5:$T$309,MATCH('Entocentric lens DB'!$C$4,'Entocentric lens DB'!$B$4:$T$4,0),0),"")</f>
        <v>Optart</v>
      </c>
      <c r="C9" s="49" t="s">
        <v>408</v>
      </c>
      <c r="D9" s="35">
        <f>IFERROR(VLOOKUP($C9,'Entocentric lens DB'!$B$5:$T$309,MATCH('Entocentric lens DB'!$D$4,'Entocentric lens DB'!$B$4:$T$4,0),0),"")</f>
        <v>50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1"</v>
      </c>
      <c r="G9" s="35" t="str">
        <f>IFERROR(VLOOKUP($C9,'Entocentric lens DB'!$B$5:$T$309,MATCH('Entocentric lens DB'!$G$4,'Entocentric lens DB'!$B$4:$T$4,0),0),"")</f>
        <v>M46XP0.75</v>
      </c>
      <c r="H9" s="35" t="str">
        <f>IFERROR(VLOOKUP($C9,'Entocentric lens DB'!$B$5:$T$309,MATCH('Entocentric lens DB'!$P$4,'Entocentric lens DB'!$B$4:$T$4,0),0),"")</f>
        <v>On Request</v>
      </c>
      <c r="I9" s="42" t="str">
        <f>IFERROR(VLOOKUP($C9,'Entocentric lens DB'!$B$5:$T$309,MATCH('Entocentric lens DB'!$Q$4,'Entocentric lens DB'!$B$4:$T$4,0),0),"")</f>
        <v>EL-16-40-TC-VIS-5D-C</v>
      </c>
      <c r="J9" s="35" t="str">
        <f>IFERROR(VLOOKUP($I9,'Optotune lens DB'!$B$5:$I$23,MATCH('Optotune lens DB'!$I$4,'Optotune lens DB'!$B$4:$I$4,0),0),"")</f>
        <v>500-1000$</v>
      </c>
      <c r="K9" s="3" t="s">
        <v>577</v>
      </c>
      <c r="L9" s="35" t="str">
        <f>IFERROR(VLOOKUP($C9,'Entocentric lens DB'!$B$5:$T$309,MATCH('Entocentric lens DB'!$R$4,'Entocentric lens DB'!$B$4:$T$4,0),0),"")</f>
        <v>NA</v>
      </c>
      <c r="M9" s="41"/>
      <c r="N9" s="84">
        <v>220</v>
      </c>
      <c r="O9" s="84">
        <v>180</v>
      </c>
      <c r="P9" s="35" t="s">
        <v>660</v>
      </c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5</v>
      </c>
    </row>
    <row r="10" spans="1:19">
      <c r="B10" s="3" t="str">
        <f>IFERROR(VLOOKUP($C10,'Entocentric lens DB'!$B$5:$T$309,MATCH('Entocentric lens DB'!$C$4,'Entocentric lens DB'!$B$4:$T$4,0),0),"")</f>
        <v>Schneider</v>
      </c>
      <c r="C10" s="49" t="s">
        <v>576</v>
      </c>
      <c r="D10" s="35">
        <f>IFERROR(VLOOKUP($C10,'Entocentric lens DB'!$B$5:$T$309,MATCH('Entocentric lens DB'!$D$4,'Entocentric lens DB'!$B$4:$T$4,0),0),"")</f>
        <v>38</v>
      </c>
      <c r="E10" s="35" t="str">
        <f>IFERROR(VLOOKUP($C10,'Entocentric lens DB'!$B$5:$T$309,MATCH('Entocentric lens DB'!$E$4,'Entocentric lens DB'!$B$4:$T$4,0),0),"")</f>
        <v>C-mount</v>
      </c>
      <c r="F10" s="35" t="str">
        <f>IFERROR(VLOOKUP($C10,'Entocentric lens DB'!$B$5:$T$309,MATCH('Entocentric lens DB'!$F$4,'Entocentric lens DB'!$B$4:$T$4,0),0),"")</f>
        <v>1.1"</v>
      </c>
      <c r="G10" s="35" t="str">
        <f>IFERROR(VLOOKUP($C10,'Entocentric lens DB'!$B$5:$T$309,MATCH('Entocentric lens DB'!$G$4,'Entocentric lens DB'!$B$4:$T$4,0),0),"")</f>
        <v>M30.5x0.5</v>
      </c>
      <c r="H10" s="35" t="str">
        <f>IFERROR(VLOOKUP($C10,'Entocentric lens DB'!$B$5:$T$309,MATCH('Entocentric lens DB'!$P$4,'Entocentric lens DB'!$B$4:$T$4,0),0),"")</f>
        <v>500-1000$</v>
      </c>
      <c r="I10" s="42" t="s">
        <v>71</v>
      </c>
      <c r="J10" s="35" t="str">
        <f>IFERROR(VLOOKUP($I10,'Optotune lens DB'!$B$5:$I$23,MATCH('Optotune lens DB'!$I$4,'Optotune lens DB'!$B$4:$I$4,0),0),"")</f>
        <v>500-1000$</v>
      </c>
      <c r="K10" s="3" t="s">
        <v>577</v>
      </c>
      <c r="L10" s="35" t="str">
        <f>IFERROR(VLOOKUP($C10,'Entocentric lens DB'!$B$5:$T$309,MATCH('Entocentric lens DB'!$R$4,'Entocentric lens DB'!$B$4:$T$4,0),0),"")</f>
        <v>NA</v>
      </c>
      <c r="M10" s="41"/>
      <c r="N10" s="84">
        <v>220</v>
      </c>
      <c r="O10" s="84">
        <v>180</v>
      </c>
      <c r="P10" s="35" t="s">
        <v>660</v>
      </c>
      <c r="Q10" s="45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>3</v>
      </c>
    </row>
    <row r="11" spans="1:19">
      <c r="B11" s="3" t="str">
        <f>IFERROR(VLOOKUP($C11,'Entocentric lens DB'!$B$5:$T$309,MATCH('Entocentric lens DB'!$C$4,'Entocentric lens DB'!$B$4:$T$4,0),0),"")</f>
        <v/>
      </c>
      <c r="C11" s="49"/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/>
    </row>
    <row r="12" spans="1:19">
      <c r="B12" s="3" t="str">
        <f>IFERROR(VLOOKUP($C12,'Entocentric lens DB'!$B$5:$T$309,MATCH('Entocentric lens DB'!$C$4,'Entocentric lens DB'!$B$4:$T$4,0),0),"")</f>
        <v/>
      </c>
      <c r="C12" s="49"/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/>
      </c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DB'!$B$5:$T$309,MATCH('Entocentric lens DB'!$C$4,'Entocentric lens DB'!$B$4:$T$4,0),0),"")</f>
        <v/>
      </c>
      <c r="C13" s="49"/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DB'!$B$5:$T$309,MATCH('Entocentric lens DB'!$C$4,'Entocentric lens DB'!$B$4:$T$4,0),0),"")</f>
        <v/>
      </c>
      <c r="C14" s="49"/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/>
    </row>
    <row r="15" spans="1:19">
      <c r="B15" s="3" t="str">
        <f>IFERROR(VLOOKUP($C15,'Entocentric lens DB'!$B$5:$T$309,MATCH('Entocentric lens DB'!$C$4,'Entocentric lens DB'!$B$4:$T$4,0),0),"")</f>
        <v/>
      </c>
      <c r="C15" s="49"/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IF(ISBLANK(C16),"",Overview!$H$3)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IF(ISBLANK(C17),"",Overview!$H$3)</f>
        <v/>
      </c>
      <c r="N17" s="32"/>
      <c r="O17" s="32"/>
      <c r="P17" s="35"/>
      <c r="Q17" s="45"/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" t="str">
        <f>IFERROR(VLOOKUP($C20,'Entocentric lens DB'!$B$5:$T$309,MATCH('Entocentric lens DB'!$C$4,'Entocentric lens DB'!$B$4:$T$4,0),0),"")</f>
        <v/>
      </c>
      <c r="D20" s="35" t="str">
        <f>IFERROR(VLOOKUP($C20,'Entocentric lens DB'!$B$5:$T$309,MATCH('Entocentric lens DB'!$D$4,'Entocentric lens DB'!$B$4:$T$4,0),0),"")</f>
        <v/>
      </c>
      <c r="E20" s="35" t="str">
        <f>IFERROR(VLOOKUP($C20,'Entocentric lens DB'!$B$5:$T$309,MATCH('Entocentric lens DB'!$E$4,'Entocentric lens DB'!$B$4:$T$4,0),0),"")</f>
        <v/>
      </c>
      <c r="F20" s="35" t="str">
        <f>IFERROR(VLOOKUP($C20,'Entocentric lens DB'!$B$5:$T$309,MATCH('Entocentric lens DB'!$F$4,'Entocentric lens DB'!$B$4:$T$4,0),0),"")</f>
        <v/>
      </c>
      <c r="G20" s="35" t="str">
        <f>IFERROR(VLOOKUP($C20,'Entocentric lens DB'!$B$5:$T$309,MATCH('Entocentric lens DB'!$G$4,'Entocentric lens DB'!$B$4:$T$4,0),0),"")</f>
        <v/>
      </c>
      <c r="H20" s="35" t="str">
        <f>IFERROR(VLOOKUP($C20,'Entocentric lens DB'!$B$5:$T$309,MATCH('Entocentric lens DB'!$P$4,'Entocentric lens DB'!$B$4:$T$4,0),0),"")</f>
        <v/>
      </c>
      <c r="I20" s="42" t="str">
        <f>IFERROR(VLOOKUP($C20,'Entocentric lens DB'!$B$5:$T$309,MATCH('Entocentric lens DB'!$Q$4,'Entocentric lens DB'!$B$4:$T$4,0),0),"")</f>
        <v/>
      </c>
      <c r="J20" s="35" t="str">
        <f>IFERROR(VLOOKUP($I20,'Optotune lens DB'!$B$5:$I$23,MATCH('Optotune lens DB'!$I$4,'Optotune lens DB'!$B$4:$I$4,0),0),"")</f>
        <v/>
      </c>
      <c r="L20" s="35" t="str">
        <f>IFERROR(VLOOKUP($C20,'Entocentric lens DB'!$B$5:$T$309,MATCH('Entocentric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DB'!$B$5:$H$23,MATCH('Optotune lens DB'!$D$4,'Optotune lens DB'!$B$4:$H$4,0),0)),"inf")&lt;0,"inf",IFERROR(1000/(1000/$M20+VLOOKUP($I20,'Optotune lens DB'!$B$5:$H$23,MATCH('Optotune lens DB'!$D$4,'Optotune lens DB'!$B$4:$H$4,0),0)),"inf")))</f>
        <v/>
      </c>
      <c r="O20" s="32" t="str">
        <f>IF(ISBLANK(C20),"",IF(N20="inf",1000/(VLOOKUP($I20,'Optotune lens DB'!$B$5:$H$23,MATCH('Optotune lens DB'!$E$4,'Optotune lens DB'!$B$4:$H$4,0),0)-VLOOKUP($I20,'Optotune lens DB'!$B$5:$H$23,MATCH('Optotune lens DB'!$D$4,'Optotune lens DB'!$B$4:$H$4,0),0)),1000/(1000/$M20+VLOOKUP($I20,'Optotune lens DB'!$B$5:$H$23,MATCH('Optotune lens DB'!$E$4,'Optotune lens DB'!$B$4:$H$4,0),0))))</f>
        <v/>
      </c>
      <c r="P20" s="35"/>
      <c r="Q20" s="45" t="str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/>
      </c>
    </row>
    <row r="21" spans="2:19">
      <c r="B21" s="31" t="s">
        <v>87</v>
      </c>
      <c r="C21" s="30" t="s">
        <v>131</v>
      </c>
      <c r="D21" s="30" t="s">
        <v>131</v>
      </c>
      <c r="E21" s="30" t="s">
        <v>131</v>
      </c>
      <c r="F21" s="30" t="s">
        <v>131</v>
      </c>
      <c r="G21" s="30" t="s">
        <v>131</v>
      </c>
      <c r="H21" s="30" t="s">
        <v>131</v>
      </c>
      <c r="I21" s="30" t="s">
        <v>131</v>
      </c>
      <c r="J21" s="30" t="s">
        <v>131</v>
      </c>
      <c r="K21" s="30" t="s">
        <v>131</v>
      </c>
      <c r="L21" s="30" t="s">
        <v>131</v>
      </c>
      <c r="M21" s="30" t="s">
        <v>131</v>
      </c>
      <c r="N21" s="30" t="s">
        <v>131</v>
      </c>
      <c r="O21" s="30" t="s">
        <v>131</v>
      </c>
      <c r="P21" s="30" t="s">
        <v>131</v>
      </c>
      <c r="Q21" s="30" t="s">
        <v>131</v>
      </c>
      <c r="R21" s="30" t="s">
        <v>131</v>
      </c>
      <c r="S21" s="30" t="s">
        <v>131</v>
      </c>
    </row>
  </sheetData>
  <phoneticPr fontId="20" type="noConversion"/>
  <dataValidations count="4">
    <dataValidation type="list" allowBlank="1" showInputMessage="1" showErrorMessage="1" sqref="E5:E20" xr:uid="{00000000-0002-0000-1D00-000000000000}">
      <formula1>Mounts</formula1>
    </dataValidation>
    <dataValidation type="list" allowBlank="1" showInputMessage="1" showErrorMessage="1" sqref="F5:F20" xr:uid="{00000000-0002-0000-1D00-000001000000}">
      <formula1>Formats</formula1>
    </dataValidation>
    <dataValidation type="list" allowBlank="1" showInputMessage="1" showErrorMessage="1" sqref="G5:G20" xr:uid="{00000000-0002-0000-1D00-000002000000}">
      <formula1>Filter</formula1>
    </dataValidation>
    <dataValidation type="list" allowBlank="1" showInputMessage="1" showErrorMessage="1" sqref="J5:J20 H5:H20" xr:uid="{00000000-0002-0000-1D00-000003000000}">
      <formula1>Prices</formula1>
    </dataValidation>
  </dataValidations>
  <hyperlinks>
    <hyperlink ref="B2" location="Overview!A1" display="Back to overview" xr:uid="{00000000-0004-0000-1D00-000000000000}"/>
    <hyperlink ref="R5" r:id="rId1" xr:uid="{FEDAB15D-8780-4622-9FAE-DFA7AC713893}"/>
  </hyperlinks>
  <pageMargins left="0.3" right="0.3" top="0.5" bottom="0.5" header="0.1" footer="0.1"/>
  <pageSetup paperSize="9" orientation="landscape"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A1:S21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609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Optart</v>
      </c>
      <c r="C5" s="49" t="s">
        <v>409</v>
      </c>
      <c r="D5" s="35">
        <f>IFERROR(VLOOKUP($C5,'Entocentric lens DB'!$B$5:$T$309,MATCH('Entocentric lens DB'!$D$4,'Entocentric lens DB'!$B$4:$T$4,0),0),"")</f>
        <v>75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1"</v>
      </c>
      <c r="G5" s="35" t="str">
        <f>IFERROR(VLOOKUP($C5,'Entocentric lens DB'!$B$5:$T$309,MATCH('Entocentric lens DB'!$G$4,'Entocentric lens DB'!$B$4:$T$4,0),0),"")</f>
        <v>M55XP0.75</v>
      </c>
      <c r="H5" s="35" t="str">
        <f>IFERROR(VLOOKUP($C5,'Entocentric lens DB'!$B$5:$T$309,MATCH('Entocentric lens DB'!$P$4,'Entocentric lens DB'!$B$4:$T$4,0),0),"")</f>
        <v>On Request</v>
      </c>
      <c r="I5" s="42" t="str">
        <f>IFERROR(VLOOKUP($C5,'Entocentric lens DB'!$B$5:$T$309,MATCH('Entocentric lens DB'!$Q$4,'Entocentric lens DB'!$B$4:$T$4,0),0),"")</f>
        <v>EL-16-40-TC-VIS-5D-C</v>
      </c>
      <c r="J5" s="35" t="str">
        <f>IFERROR(VLOOKUP($I5,'Optotune lens DB'!$B$5:$I$23,MATCH('Optotune lens DB'!$I$4,'Optotune lens DB'!$B$4:$I$4,0),0),"")</f>
        <v>500-1000$</v>
      </c>
      <c r="K5" s="3" t="s">
        <v>574</v>
      </c>
      <c r="L5" s="35" t="str">
        <f>IFERROR(VLOOKUP($C5,'Entocentric lens DB'!$B$5:$T$309,MATCH('Entocentric lens DB'!$R$4,'Entocentric lens DB'!$B$4:$T$4,0),0),"")</f>
        <v>NA</v>
      </c>
      <c r="M5" s="41"/>
      <c r="N5" s="84">
        <v>415</v>
      </c>
      <c r="O5" s="84">
        <v>350</v>
      </c>
      <c r="P5" s="35" t="s">
        <v>660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5</v>
      </c>
    </row>
    <row r="6" spans="1:19">
      <c r="B6" s="3" t="str">
        <f>IFERROR(VLOOKUP($C6,'Entocentric lens DB'!$B$5:$T$309,MATCH('Entocentric lens DB'!$C$4,'Entocentric lens DB'!$B$4:$T$4,0),0),"")</f>
        <v/>
      </c>
      <c r="C6" s="49"/>
      <c r="D6" s="35" t="str">
        <f>IFERROR(VLOOKUP($C6,'Entocentric lens DB'!$B$5:$T$309,MATCH('Entocentric lens DB'!$D$4,'Entocentric lens DB'!$B$4:$T$4,0),0),"")</f>
        <v/>
      </c>
      <c r="E6" s="35" t="str">
        <f>IFERROR(VLOOKUP($C6,'Entocentric lens DB'!$B$5:$T$309,MATCH('Entocentric lens DB'!$E$4,'Entocentric lens DB'!$B$4:$T$4,0),0),"")</f>
        <v/>
      </c>
      <c r="F6" s="35" t="str">
        <f>IFERROR(VLOOKUP($C6,'Entocentric lens DB'!$B$5:$T$309,MATCH('Entocentric lens DB'!$F$4,'Entocentric lens DB'!$B$4:$T$4,0),0),"")</f>
        <v/>
      </c>
      <c r="G6" s="35" t="str">
        <f>IFERROR(VLOOKUP($C6,'Entocentric lens DB'!$B$5:$T$309,MATCH('Entocentric lens DB'!$G$4,'Entocentric lens DB'!$B$4:$T$4,0),0),"")</f>
        <v/>
      </c>
      <c r="H6" s="35" t="str">
        <f>IFERROR(VLOOKUP($C6,'Entocentric lens DB'!$B$5:$T$309,MATCH('Entocentric lens DB'!$P$4,'Entocentric lens DB'!$B$4:$T$4,0),0),"")</f>
        <v/>
      </c>
      <c r="I6" s="42" t="str">
        <f>IFERROR(VLOOKUP($C6,'Entocentric lens DB'!$B$5:$T$309,MATCH('Entocentric lens DB'!$Q$4,'Entocentric lens DB'!$B$4:$T$4,0),0),"")</f>
        <v/>
      </c>
      <c r="J6" s="35" t="str">
        <f>IFERROR(VLOOKUP($I6,'Optotune lens DB'!$B$5:$I$23,MATCH('Optotune lens DB'!$I$4,'Optotune lens DB'!$B$4:$I$4,0),0),"")</f>
        <v/>
      </c>
      <c r="L6" s="35" t="str">
        <f>IFERROR(VLOOKUP($C6,'Entocentric lens DB'!$B$5:$T$309,MATCH('Entocentric lens DB'!$R$4,'Entocentric lens DB'!$B$4:$T$4,0),0),"")</f>
        <v/>
      </c>
      <c r="M6" s="41" t="str">
        <f>IF(ISBLANK(C6),"",Overview!$H$3)</f>
        <v/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/>
      </c>
      <c r="O6" s="32" t="str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/>
      </c>
      <c r="P6" s="35"/>
      <c r="Q6" s="45" t="str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/>
      </c>
    </row>
    <row r="7" spans="1:19">
      <c r="B7" s="3" t="str">
        <f>IFERROR(VLOOKUP($C7,'Entocentric lens DB'!$B$5:$T$309,MATCH('Entocentric lens DB'!$C$4,'Entocentric lens DB'!$B$4:$T$4,0),0),"")</f>
        <v/>
      </c>
      <c r="C7" s="49"/>
      <c r="D7" s="35" t="str">
        <f>IFERROR(VLOOKUP($C7,'Entocentric lens DB'!$B$5:$T$309,MATCH('Entocentric lens DB'!$D$4,'Entocentric lens DB'!$B$4:$T$4,0),0),"")</f>
        <v/>
      </c>
      <c r="E7" s="35" t="str">
        <f>IFERROR(VLOOKUP($C7,'Entocentric lens DB'!$B$5:$T$309,MATCH('Entocentric lens DB'!$E$4,'Entocentric lens DB'!$B$4:$T$4,0),0),"")</f>
        <v/>
      </c>
      <c r="F7" s="35" t="str">
        <f>IFERROR(VLOOKUP($C7,'Entocentric lens DB'!$B$5:$T$309,MATCH('Entocentric lens DB'!$F$4,'Entocentric lens DB'!$B$4:$T$4,0),0),"")</f>
        <v/>
      </c>
      <c r="G7" s="35" t="str">
        <f>IFERROR(VLOOKUP($C7,'Entocentric lens DB'!$B$5:$T$309,MATCH('Entocentric lens DB'!$G$4,'Entocentric lens DB'!$B$4:$T$4,0),0),"")</f>
        <v/>
      </c>
      <c r="H7" s="35" t="str">
        <f>IFERROR(VLOOKUP($C7,'Entocentric lens DB'!$B$5:$T$309,MATCH('Entocentric lens DB'!$P$4,'Entocentric lens DB'!$B$4:$T$4,0),0),"")</f>
        <v/>
      </c>
      <c r="I7" s="42" t="str">
        <f>IFERROR(VLOOKUP($C7,'Entocentric lens DB'!$B$5:$T$309,MATCH('Entocentric lens DB'!$Q$4,'Entocentric lens DB'!$B$4:$T$4,0),0),"")</f>
        <v/>
      </c>
      <c r="J7" s="35" t="str">
        <f>IFERROR(VLOOKUP($I7,'Optotune lens DB'!$B$5:$I$23,MATCH('Optotune lens DB'!$I$4,'Optotune lens DB'!$B$4:$I$4,0),0),"")</f>
        <v/>
      </c>
      <c r="L7" s="35" t="str">
        <f>IFERROR(VLOOKUP($C7,'Entocentric lens DB'!$B$5:$T$309,MATCH('Entocentric lens DB'!$R$4,'Entocentric lens DB'!$B$4:$T$4,0),0),"")</f>
        <v/>
      </c>
      <c r="M7" s="41" t="str">
        <f>IF(ISBLANK(C7),"",Overview!$H$3)</f>
        <v/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/>
      </c>
      <c r="O7" s="32" t="str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/>
      </c>
      <c r="P7" s="35"/>
      <c r="Q7" s="45" t="str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/>
      </c>
    </row>
    <row r="8" spans="1:19">
      <c r="B8" s="3" t="str">
        <f>IFERROR(VLOOKUP($C8,'Entocentric lens DB'!$B$5:$T$309,MATCH('Entocentric lens DB'!$C$4,'Entocentric lens DB'!$B$4:$T$4,0),0),"")</f>
        <v/>
      </c>
      <c r="C8" s="49"/>
      <c r="D8" s="35" t="str">
        <f>IFERROR(VLOOKUP($C8,'Entocentric lens DB'!$B$5:$T$309,MATCH('Entocentric lens DB'!$D$4,'Entocentric lens DB'!$B$4:$T$4,0),0),"")</f>
        <v/>
      </c>
      <c r="E8" s="35" t="str">
        <f>IFERROR(VLOOKUP($C8,'Entocentric lens DB'!$B$5:$T$309,MATCH('Entocentric lens DB'!$E$4,'Entocentric lens DB'!$B$4:$T$4,0),0),"")</f>
        <v/>
      </c>
      <c r="F8" s="35" t="str">
        <f>IFERROR(VLOOKUP($C8,'Entocentric lens DB'!$B$5:$T$309,MATCH('Entocentric lens DB'!$F$4,'Entocentric lens DB'!$B$4:$T$4,0),0),"")</f>
        <v/>
      </c>
      <c r="G8" s="35" t="str">
        <f>IFERROR(VLOOKUP($C8,'Entocentric lens DB'!$B$5:$T$309,MATCH('Entocentric lens DB'!$G$4,'Entocentric lens DB'!$B$4:$T$4,0),0),"")</f>
        <v/>
      </c>
      <c r="H8" s="35" t="str">
        <f>IFERROR(VLOOKUP($C8,'Entocentric lens DB'!$B$5:$T$309,MATCH('Entocentric lens DB'!$P$4,'Entocentric lens DB'!$B$4:$T$4,0),0),"")</f>
        <v/>
      </c>
      <c r="I8" s="42" t="str">
        <f>IFERROR(VLOOKUP($C8,'Entocentric lens DB'!$B$5:$T$309,MATCH('Entocentric lens DB'!$Q$4,'Entocentric lens DB'!$B$4:$T$4,0),0),"")</f>
        <v/>
      </c>
      <c r="J8" s="35" t="str">
        <f>IFERROR(VLOOKUP($I8,'Optotune lens DB'!$B$5:$I$23,MATCH('Optotune lens DB'!$I$4,'Optotune lens DB'!$B$4:$I$4,0),0),"")</f>
        <v/>
      </c>
      <c r="L8" s="35" t="str">
        <f>IFERROR(VLOOKUP($C8,'Entocentric lens DB'!$B$5:$T$309,MATCH('Entocentric lens DB'!$R$4,'Entocentric lens DB'!$B$4:$T$4,0),0),"")</f>
        <v/>
      </c>
      <c r="M8" s="41" t="str">
        <f>IF(ISBLANK(C8),"",Overview!$H$3)</f>
        <v/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/>
      </c>
      <c r="O8" s="32" t="str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/>
      </c>
      <c r="P8" s="35"/>
      <c r="Q8" s="45" t="str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/>
      </c>
    </row>
    <row r="9" spans="1:19">
      <c r="B9" s="3" t="str">
        <f>IFERROR(VLOOKUP($C9,'Entocentric lens DB'!$B$5:$T$309,MATCH('Entocentric lens DB'!$C$4,'Entocentric lens DB'!$B$4:$T$4,0),0),"")</f>
        <v/>
      </c>
      <c r="C9" s="49"/>
      <c r="D9" s="35" t="str">
        <f>IFERROR(VLOOKUP($C9,'Entocentric lens DB'!$B$5:$T$309,MATCH('Entocentric lens DB'!$D$4,'Entocentric lens DB'!$B$4:$T$4,0),0),"")</f>
        <v/>
      </c>
      <c r="E9" s="35" t="str">
        <f>IFERROR(VLOOKUP($C9,'Entocentric lens DB'!$B$5:$T$309,MATCH('Entocentric lens DB'!$E$4,'Entocentric lens DB'!$B$4:$T$4,0),0),"")</f>
        <v/>
      </c>
      <c r="F9" s="35" t="str">
        <f>IFERROR(VLOOKUP($C9,'Entocentric lens DB'!$B$5:$T$309,MATCH('Entocentric lens DB'!$F$4,'Entocentric lens DB'!$B$4:$T$4,0),0),"")</f>
        <v/>
      </c>
      <c r="G9" s="35" t="str">
        <f>IFERROR(VLOOKUP($C9,'Entocentric lens DB'!$B$5:$T$309,MATCH('Entocentric lens DB'!$G$4,'Entocentric lens DB'!$B$4:$T$4,0),0),"")</f>
        <v/>
      </c>
      <c r="H9" s="35" t="str">
        <f>IFERROR(VLOOKUP($C9,'Entocentric lens DB'!$B$5:$T$309,MATCH('Entocentric lens DB'!$P$4,'Entocentric lens DB'!$B$4:$T$4,0),0),"")</f>
        <v/>
      </c>
      <c r="I9" s="42" t="str">
        <f>IFERROR(VLOOKUP($C9,'Entocentric lens DB'!$B$5:$T$309,MATCH('Entocentric lens DB'!$Q$4,'Entocentric lens DB'!$B$4:$T$4,0),0),"")</f>
        <v/>
      </c>
      <c r="J9" s="35" t="str">
        <f>IFERROR(VLOOKUP($I9,'Optotune lens DB'!$B$5:$I$23,MATCH('Optotune lens DB'!$I$4,'Optotune lens DB'!$B$4:$I$4,0),0),"")</f>
        <v/>
      </c>
      <c r="L9" s="35" t="str">
        <f>IFERROR(VLOOKUP($C9,'Entocentric lens DB'!$B$5:$T$309,MATCH('Entocentric lens DB'!$R$4,'Entocentric lens DB'!$B$4:$T$4,0),0),"")</f>
        <v/>
      </c>
      <c r="M9" s="41" t="str">
        <f>IF(ISBLANK(C9),"",Overview!$H$3)</f>
        <v/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/>
      </c>
      <c r="O9" s="32" t="str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/>
      </c>
      <c r="P9" s="35"/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</row>
    <row r="10" spans="1:19">
      <c r="B10" s="3" t="str">
        <f>IFERROR(VLOOKUP($C10,'Entocentric lens DB'!$B$5:$T$309,MATCH('Entocentric lens DB'!$C$4,'Entocentric lens DB'!$B$4:$T$4,0),0),"")</f>
        <v/>
      </c>
      <c r="C10" s="49"/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32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/>
      </c>
      <c r="C11" s="49"/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/>
    </row>
    <row r="12" spans="1:19">
      <c r="B12" s="3" t="str">
        <f>IFERROR(VLOOKUP($C12,'Entocentric lens DB'!$B$5:$T$309,MATCH('Entocentric lens DB'!$C$4,'Entocentric lens DB'!$B$4:$T$4,0),0),"")</f>
        <v/>
      </c>
      <c r="C12" s="49"/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/>
      </c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DB'!$B$5:$T$309,MATCH('Entocentric lens DB'!$C$4,'Entocentric lens DB'!$B$4:$T$4,0),0),"")</f>
        <v/>
      </c>
      <c r="C13" s="49"/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DB'!$B$5:$T$309,MATCH('Entocentric lens DB'!$C$4,'Entocentric lens DB'!$B$4:$T$4,0),0),"")</f>
        <v/>
      </c>
      <c r="C14" s="49"/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/>
    </row>
    <row r="15" spans="1:19">
      <c r="B15" s="3" t="str">
        <f>IFERROR(VLOOKUP($C15,'Entocentric lens DB'!$B$5:$T$309,MATCH('Entocentric lens DB'!$C$4,'Entocentric lens DB'!$B$4:$T$4,0),0),"")</f>
        <v/>
      </c>
      <c r="C15" s="49"/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IF(ISBLANK(C16),"",Overview!$H$3)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IF(ISBLANK(C17),"",Overview!$H$3)</f>
        <v/>
      </c>
      <c r="N17" s="32"/>
      <c r="O17" s="32"/>
      <c r="P17" s="35"/>
      <c r="Q17" s="45"/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" t="str">
        <f>IFERROR(VLOOKUP($C20,'Entocentric lens DB'!$B$5:$T$309,MATCH('Entocentric lens DB'!$C$4,'Entocentric lens DB'!$B$4:$T$4,0),0),"")</f>
        <v/>
      </c>
      <c r="D20" s="35" t="str">
        <f>IFERROR(VLOOKUP($C20,'Entocentric lens DB'!$B$5:$T$309,MATCH('Entocentric lens DB'!$D$4,'Entocentric lens DB'!$B$4:$T$4,0),0),"")</f>
        <v/>
      </c>
      <c r="E20" s="35" t="str">
        <f>IFERROR(VLOOKUP($C20,'Entocentric lens DB'!$B$5:$T$309,MATCH('Entocentric lens DB'!$E$4,'Entocentric lens DB'!$B$4:$T$4,0),0),"")</f>
        <v/>
      </c>
      <c r="F20" s="35" t="str">
        <f>IFERROR(VLOOKUP($C20,'Entocentric lens DB'!$B$5:$T$309,MATCH('Entocentric lens DB'!$F$4,'Entocentric lens DB'!$B$4:$T$4,0),0),"")</f>
        <v/>
      </c>
      <c r="G20" s="35" t="str">
        <f>IFERROR(VLOOKUP($C20,'Entocentric lens DB'!$B$5:$T$309,MATCH('Entocentric lens DB'!$G$4,'Entocentric lens DB'!$B$4:$T$4,0),0),"")</f>
        <v/>
      </c>
      <c r="H20" s="35" t="str">
        <f>IFERROR(VLOOKUP($C20,'Entocentric lens DB'!$B$5:$T$309,MATCH('Entocentric lens DB'!$P$4,'Entocentric lens DB'!$B$4:$T$4,0),0),"")</f>
        <v/>
      </c>
      <c r="I20" s="42" t="str">
        <f>IFERROR(VLOOKUP($C20,'Entocentric lens DB'!$B$5:$T$309,MATCH('Entocentric lens DB'!$Q$4,'Entocentric lens DB'!$B$4:$T$4,0),0),"")</f>
        <v/>
      </c>
      <c r="J20" s="35" t="str">
        <f>IFERROR(VLOOKUP($I20,'Optotune lens DB'!$B$5:$I$23,MATCH('Optotune lens DB'!$I$4,'Optotune lens DB'!$B$4:$I$4,0),0),"")</f>
        <v/>
      </c>
      <c r="L20" s="35" t="str">
        <f>IFERROR(VLOOKUP($C20,'Entocentric lens DB'!$B$5:$T$309,MATCH('Entocentric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DB'!$B$5:$H$23,MATCH('Optotune lens DB'!$D$4,'Optotune lens DB'!$B$4:$H$4,0),0)),"inf")&lt;0,"inf",IFERROR(1000/(1000/$M20+VLOOKUP($I20,'Optotune lens DB'!$B$5:$H$23,MATCH('Optotune lens DB'!$D$4,'Optotune lens DB'!$B$4:$H$4,0),0)),"inf")))</f>
        <v/>
      </c>
      <c r="O20" s="32" t="str">
        <f>IF(ISBLANK(C20),"",IF(N20="inf",1000/(VLOOKUP($I20,'Optotune lens DB'!$B$5:$H$23,MATCH('Optotune lens DB'!$E$4,'Optotune lens DB'!$B$4:$H$4,0),0)-VLOOKUP($I20,'Optotune lens DB'!$B$5:$H$23,MATCH('Optotune lens DB'!$D$4,'Optotune lens DB'!$B$4:$H$4,0),0)),1000/(1000/$M20+VLOOKUP($I20,'Optotune lens DB'!$B$5:$H$23,MATCH('Optotune lens DB'!$E$4,'Optotune lens DB'!$B$4:$H$4,0),0))))</f>
        <v/>
      </c>
      <c r="P20" s="35"/>
      <c r="Q20" s="45" t="str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/>
      </c>
    </row>
    <row r="21" spans="2:19">
      <c r="B21" s="31" t="s">
        <v>87</v>
      </c>
      <c r="C21" s="30" t="s">
        <v>131</v>
      </c>
      <c r="D21" s="30" t="s">
        <v>131</v>
      </c>
      <c r="E21" s="30" t="s">
        <v>131</v>
      </c>
      <c r="F21" s="30" t="s">
        <v>131</v>
      </c>
      <c r="G21" s="30" t="s">
        <v>131</v>
      </c>
      <c r="H21" s="30" t="s">
        <v>131</v>
      </c>
      <c r="I21" s="30" t="s">
        <v>131</v>
      </c>
      <c r="J21" s="30" t="s">
        <v>131</v>
      </c>
      <c r="K21" s="30" t="s">
        <v>131</v>
      </c>
      <c r="L21" s="30" t="s">
        <v>131</v>
      </c>
      <c r="M21" s="30" t="s">
        <v>131</v>
      </c>
      <c r="N21" s="30" t="s">
        <v>131</v>
      </c>
      <c r="O21" s="30" t="s">
        <v>131</v>
      </c>
      <c r="P21" s="30" t="s">
        <v>131</v>
      </c>
      <c r="Q21" s="30" t="s">
        <v>131</v>
      </c>
      <c r="R21" s="30" t="s">
        <v>131</v>
      </c>
      <c r="S21" s="30" t="s">
        <v>131</v>
      </c>
    </row>
  </sheetData>
  <phoneticPr fontId="20" type="noConversion"/>
  <dataValidations count="4">
    <dataValidation type="list" allowBlank="1" showInputMessage="1" showErrorMessage="1" sqref="H5:H20 J5:J20" xr:uid="{00000000-0002-0000-1E00-000000000000}">
      <formula1>Prices</formula1>
    </dataValidation>
    <dataValidation type="list" allowBlank="1" showInputMessage="1" showErrorMessage="1" sqref="G5:G20" xr:uid="{00000000-0002-0000-1E00-000001000000}">
      <formula1>Filter</formula1>
    </dataValidation>
    <dataValidation type="list" allowBlank="1" showInputMessage="1" showErrorMessage="1" sqref="F5:F20" xr:uid="{00000000-0002-0000-1E00-000002000000}">
      <formula1>Formats</formula1>
    </dataValidation>
    <dataValidation type="list" allowBlank="1" showInputMessage="1" showErrorMessage="1" sqref="E5:E20" xr:uid="{00000000-0002-0000-1E00-000003000000}">
      <formula1>Mounts</formula1>
    </dataValidation>
  </dataValidations>
  <hyperlinks>
    <hyperlink ref="B2" location="Overview!A1" display="Back to overview" xr:uid="{00000000-0004-0000-1E00-000000000000}"/>
  </hyperlinks>
  <pageMargins left="0.3" right="0.3" top="0.5" bottom="0.5" header="0.1" footer="0.1"/>
  <pageSetup paperSize="9" orientation="landscape" r:id="rId1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S21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610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Zeiss</v>
      </c>
      <c r="C5" s="28" t="s">
        <v>117</v>
      </c>
      <c r="D5" s="35">
        <f>IFERROR(VLOOKUP($C5,'Entocentric lens DB'!$B$5:$T$309,MATCH('Entocentric lens DB'!$D$4,'Entocentric lens DB'!$B$4:$T$4,0),0),"")</f>
        <v>28</v>
      </c>
      <c r="E5" s="35" t="str">
        <f>IFERROR(VLOOKUP($C5,'Entocentric lens DB'!$B$5:$T$309,MATCH('Entocentric lens DB'!$E$4,'Entocentric lens DB'!$B$4:$T$4,0),0),"")</f>
        <v>M42-mount</v>
      </c>
      <c r="F5" s="35" t="str">
        <f>IFERROR(VLOOKUP($C5,'Entocentric lens DB'!$B$5:$T$309,MATCH('Entocentric lens DB'!$F$4,'Entocentric lens DB'!$B$4:$T$4,0),0),"")</f>
        <v>30mm</v>
      </c>
      <c r="G5" s="35">
        <f>IFERROR(VLOOKUP($C5,'Entocentric lens DB'!$B$5:$T$309,MATCH('Entocentric lens DB'!$G$4,'Entocentric lens DB'!$B$4:$T$4,0),0),"")</f>
        <v>0</v>
      </c>
      <c r="H5" s="35" t="str">
        <f>IFERROR(VLOOKUP($C5,'Entocentric lens DB'!$B$5:$T$309,MATCH('Entocentric lens DB'!$P$4,'Entocentric lens DB'!$B$4:$T$4,0),0),"")</f>
        <v>1000-2000$</v>
      </c>
      <c r="I5" s="42" t="str">
        <f>IFERROR(VLOOKUP($C5,'Entocentric lens DB'!$B$5:$T$309,MATCH('Entocentric lens DB'!$Q$4,'Entocentric lens DB'!$B$4:$T$4,0),0),"")</f>
        <v>EL-16-40-TC-VIS-5D-M42</v>
      </c>
      <c r="J5" s="35" t="str">
        <f>IFERROR(VLOOKUP($I5,'Optotune lens DB'!$B$5:$I$23,MATCH('Optotune lens DB'!$I$4,'Optotune lens DB'!$B$4:$I$4,0),0),"")</f>
        <v>500-1000$</v>
      </c>
      <c r="K5" s="3" t="s">
        <v>574</v>
      </c>
      <c r="L5" s="35" t="str">
        <f>IFERROR(VLOOKUP($C5,'Entocentric lens DB'!$B$5:$T$309,MATCH('Entocentric lens DB'!$R$4,'Entocentric lens DB'!$B$4:$T$4,0),0),"")</f>
        <v>0mm</v>
      </c>
      <c r="M5" s="41"/>
      <c r="N5" s="82" t="s">
        <v>656</v>
      </c>
      <c r="O5" s="82">
        <v>250</v>
      </c>
      <c r="P5" s="35" t="s">
        <v>621</v>
      </c>
      <c r="Q5" s="45">
        <v>5</v>
      </c>
      <c r="R5" s="35" t="s">
        <v>255</v>
      </c>
      <c r="S5" s="3" t="s">
        <v>657</v>
      </c>
    </row>
    <row r="6" spans="1:19">
      <c r="B6" s="3" t="str">
        <f>IFERROR(VLOOKUP($C6,'Entocentric lens DB'!$B$5:$T$309,MATCH('Entocentric lens DB'!$C$4,'Entocentric lens DB'!$B$4:$T$4,0),0),"")</f>
        <v>Zeiss</v>
      </c>
      <c r="C6" s="28" t="s">
        <v>118</v>
      </c>
      <c r="D6" s="35">
        <f>IFERROR(VLOOKUP($C6,'Entocentric lens DB'!$B$5:$T$309,MATCH('Entocentric lens DB'!$D$4,'Entocentric lens DB'!$B$4:$T$4,0),0),"")</f>
        <v>25</v>
      </c>
      <c r="E6" s="35" t="str">
        <f>IFERROR(VLOOKUP($C6,'Entocentric lens DB'!$B$5:$T$309,MATCH('Entocentric lens DB'!$E$4,'Entocentric lens DB'!$B$4:$T$4,0),0),"")</f>
        <v>M42-mount</v>
      </c>
      <c r="F6" s="35" t="str">
        <f>IFERROR(VLOOKUP($C6,'Entocentric lens DB'!$B$5:$T$309,MATCH('Entocentric lens DB'!$F$4,'Entocentric lens DB'!$B$4:$T$4,0),0),"")</f>
        <v>30mm</v>
      </c>
      <c r="G6" s="35">
        <f>IFERROR(VLOOKUP($C6,'Entocentric lens DB'!$B$5:$T$309,MATCH('Entocentric lens DB'!$G$4,'Entocentric lens DB'!$B$4:$T$4,0),0),"")</f>
        <v>0</v>
      </c>
      <c r="H6" s="35" t="str">
        <f>IFERROR(VLOOKUP($C6,'Entocentric lens DB'!$B$5:$T$309,MATCH('Entocentric lens DB'!$P$4,'Entocentric lens DB'!$B$4:$T$4,0),0),"")</f>
        <v>1000-2000$</v>
      </c>
      <c r="I6" s="42" t="str">
        <f>IFERROR(VLOOKUP($C6,'Entocentric lens DB'!$B$5:$T$309,MATCH('Entocentric lens DB'!$Q$4,'Entocentric lens DB'!$B$4:$T$4,0),0),"")</f>
        <v>EL-16-40-TC-VIS-5D-M42</v>
      </c>
      <c r="J6" s="35" t="str">
        <f>IFERROR(VLOOKUP($I6,'Optotune lens DB'!$B$5:$I$23,MATCH('Optotune lens DB'!$I$4,'Optotune lens DB'!$B$4:$I$4,0),0),"")</f>
        <v>500-1000$</v>
      </c>
      <c r="K6" s="3" t="s">
        <v>574</v>
      </c>
      <c r="L6" s="35" t="str">
        <f>IFERROR(VLOOKUP($C6,'Entocentric lens DB'!$B$5:$T$309,MATCH('Entocentric lens DB'!$R$4,'Entocentric lens DB'!$B$4:$T$4,0),0),"")</f>
        <v>0mm</v>
      </c>
      <c r="M6" s="41"/>
      <c r="N6" s="82"/>
      <c r="O6" s="82"/>
      <c r="P6" s="35" t="s">
        <v>621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5</v>
      </c>
      <c r="R6" s="35"/>
    </row>
    <row r="7" spans="1:19">
      <c r="B7" s="3" t="str">
        <f>IFERROR(VLOOKUP($C7,'Entocentric lens DB'!$B$5:$T$309,MATCH('Entocentric lens DB'!$C$4,'Entocentric lens DB'!$B$4:$T$4,0),0),"")</f>
        <v/>
      </c>
      <c r="C7" s="49"/>
      <c r="D7" s="35" t="str">
        <f>IFERROR(VLOOKUP($C7,'Entocentric lens DB'!$B$5:$T$309,MATCH('Entocentric lens DB'!$D$4,'Entocentric lens DB'!$B$4:$T$4,0),0),"")</f>
        <v/>
      </c>
      <c r="E7" s="35" t="str">
        <f>IFERROR(VLOOKUP($C7,'Entocentric lens DB'!$B$5:$T$309,MATCH('Entocentric lens DB'!$E$4,'Entocentric lens DB'!$B$4:$T$4,0),0),"")</f>
        <v/>
      </c>
      <c r="F7" s="35" t="str">
        <f>IFERROR(VLOOKUP($C7,'Entocentric lens DB'!$B$5:$T$309,MATCH('Entocentric lens DB'!$F$4,'Entocentric lens DB'!$B$4:$T$4,0),0),"")</f>
        <v/>
      </c>
      <c r="G7" s="35" t="str">
        <f>IFERROR(VLOOKUP($C7,'Entocentric lens DB'!$B$5:$T$309,MATCH('Entocentric lens DB'!$G$4,'Entocentric lens DB'!$B$4:$T$4,0),0),"")</f>
        <v/>
      </c>
      <c r="H7" s="35" t="str">
        <f>IFERROR(VLOOKUP($C7,'Entocentric lens DB'!$B$5:$T$309,MATCH('Entocentric lens DB'!$P$4,'Entocentric lens DB'!$B$4:$T$4,0),0),"")</f>
        <v/>
      </c>
      <c r="I7" s="42" t="str">
        <f>IFERROR(VLOOKUP($C7,'Entocentric lens DB'!$B$5:$T$309,MATCH('Entocentric lens DB'!$Q$4,'Entocentric lens DB'!$B$4:$T$4,0),0),"")</f>
        <v/>
      </c>
      <c r="J7" s="35" t="str">
        <f>IFERROR(VLOOKUP($I7,'Optotune lens DB'!$B$5:$I$23,MATCH('Optotune lens DB'!$I$4,'Optotune lens DB'!$B$4:$I$4,0),0),"")</f>
        <v/>
      </c>
      <c r="L7" s="35" t="str">
        <f>IFERROR(VLOOKUP($C7,'Entocentric lens DB'!$B$5:$T$309,MATCH('Entocentric lens DB'!$R$4,'Entocentric lens DB'!$B$4:$T$4,0),0),"")</f>
        <v/>
      </c>
      <c r="M7" s="41" t="str">
        <f>IF(ISBLANK(C7),"",Overview!$H$3)</f>
        <v/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/>
      </c>
      <c r="O7" s="32" t="str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/>
      </c>
      <c r="P7" s="35"/>
      <c r="Q7" s="45" t="str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/>
      </c>
    </row>
    <row r="8" spans="1:19">
      <c r="B8" s="3" t="str">
        <f>IFERROR(VLOOKUP($C8,'Entocentric lens DB'!$B$5:$T$309,MATCH('Entocentric lens DB'!$C$4,'Entocentric lens DB'!$B$4:$T$4,0),0),"")</f>
        <v/>
      </c>
      <c r="C8" s="49"/>
      <c r="D8" s="35" t="str">
        <f>IFERROR(VLOOKUP($C8,'Entocentric lens DB'!$B$5:$T$309,MATCH('Entocentric lens DB'!$D$4,'Entocentric lens DB'!$B$4:$T$4,0),0),"")</f>
        <v/>
      </c>
      <c r="E8" s="35" t="str">
        <f>IFERROR(VLOOKUP($C8,'Entocentric lens DB'!$B$5:$T$309,MATCH('Entocentric lens DB'!$E$4,'Entocentric lens DB'!$B$4:$T$4,0),0),"")</f>
        <v/>
      </c>
      <c r="F8" s="35" t="str">
        <f>IFERROR(VLOOKUP($C8,'Entocentric lens DB'!$B$5:$T$309,MATCH('Entocentric lens DB'!$F$4,'Entocentric lens DB'!$B$4:$T$4,0),0),"")</f>
        <v/>
      </c>
      <c r="G8" s="35" t="str">
        <f>IFERROR(VLOOKUP($C8,'Entocentric lens DB'!$B$5:$T$309,MATCH('Entocentric lens DB'!$G$4,'Entocentric lens DB'!$B$4:$T$4,0),0),"")</f>
        <v/>
      </c>
      <c r="H8" s="35" t="str">
        <f>IFERROR(VLOOKUP($C8,'Entocentric lens DB'!$B$5:$T$309,MATCH('Entocentric lens DB'!$P$4,'Entocentric lens DB'!$B$4:$T$4,0),0),"")</f>
        <v/>
      </c>
      <c r="I8" s="42" t="str">
        <f>IFERROR(VLOOKUP($C8,'Entocentric lens DB'!$B$5:$T$309,MATCH('Entocentric lens DB'!$Q$4,'Entocentric lens DB'!$B$4:$T$4,0),0),"")</f>
        <v/>
      </c>
      <c r="J8" s="35" t="str">
        <f>IFERROR(VLOOKUP($I8,'Optotune lens DB'!$B$5:$I$23,MATCH('Optotune lens DB'!$I$4,'Optotune lens DB'!$B$4:$I$4,0),0),"")</f>
        <v/>
      </c>
      <c r="L8" s="35" t="str">
        <f>IFERROR(VLOOKUP($C8,'Entocentric lens DB'!$B$5:$T$309,MATCH('Entocentric lens DB'!$R$4,'Entocentric lens DB'!$B$4:$T$4,0),0),"")</f>
        <v/>
      </c>
      <c r="M8" s="41" t="str">
        <f>IF(ISBLANK(C8),"",Overview!$H$3)</f>
        <v/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/>
      </c>
      <c r="O8" s="32" t="str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/>
      </c>
      <c r="P8" s="35"/>
      <c r="Q8" s="45" t="str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/>
      </c>
    </row>
    <row r="9" spans="1:19">
      <c r="B9" s="3" t="str">
        <f>IFERROR(VLOOKUP($C9,'Entocentric lens DB'!$B$5:$T$309,MATCH('Entocentric lens DB'!$C$4,'Entocentric lens DB'!$B$4:$T$4,0),0),"")</f>
        <v/>
      </c>
      <c r="C9" s="49"/>
      <c r="D9" s="35" t="str">
        <f>IFERROR(VLOOKUP($C9,'Entocentric lens DB'!$B$5:$T$309,MATCH('Entocentric lens DB'!$D$4,'Entocentric lens DB'!$B$4:$T$4,0),0),"")</f>
        <v/>
      </c>
      <c r="E9" s="35" t="str">
        <f>IFERROR(VLOOKUP($C9,'Entocentric lens DB'!$B$5:$T$309,MATCH('Entocentric lens DB'!$E$4,'Entocentric lens DB'!$B$4:$T$4,0),0),"")</f>
        <v/>
      </c>
      <c r="F9" s="35" t="str">
        <f>IFERROR(VLOOKUP($C9,'Entocentric lens DB'!$B$5:$T$309,MATCH('Entocentric lens DB'!$F$4,'Entocentric lens DB'!$B$4:$T$4,0),0),"")</f>
        <v/>
      </c>
      <c r="G9" s="35" t="str">
        <f>IFERROR(VLOOKUP($C9,'Entocentric lens DB'!$B$5:$T$309,MATCH('Entocentric lens DB'!$G$4,'Entocentric lens DB'!$B$4:$T$4,0),0),"")</f>
        <v/>
      </c>
      <c r="H9" s="35" t="str">
        <f>IFERROR(VLOOKUP($C9,'Entocentric lens DB'!$B$5:$T$309,MATCH('Entocentric lens DB'!$P$4,'Entocentric lens DB'!$B$4:$T$4,0),0),"")</f>
        <v/>
      </c>
      <c r="I9" s="42" t="str">
        <f>IFERROR(VLOOKUP($C9,'Entocentric lens DB'!$B$5:$T$309,MATCH('Entocentric lens DB'!$Q$4,'Entocentric lens DB'!$B$4:$T$4,0),0),"")</f>
        <v/>
      </c>
      <c r="J9" s="35" t="str">
        <f>IFERROR(VLOOKUP($I9,'Optotune lens DB'!$B$5:$I$23,MATCH('Optotune lens DB'!$I$4,'Optotune lens DB'!$B$4:$I$4,0),0),"")</f>
        <v/>
      </c>
      <c r="L9" s="35" t="str">
        <f>IFERROR(VLOOKUP($C9,'Entocentric lens DB'!$B$5:$T$309,MATCH('Entocentric lens DB'!$R$4,'Entocentric lens DB'!$B$4:$T$4,0),0),"")</f>
        <v/>
      </c>
      <c r="M9" s="41" t="str">
        <f>IF(ISBLANK(C9),"",Overview!$H$3)</f>
        <v/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/>
      </c>
      <c r="O9" s="32" t="str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/>
      </c>
      <c r="P9" s="35"/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</row>
    <row r="10" spans="1:19">
      <c r="B10" s="3" t="str">
        <f>IFERROR(VLOOKUP($C10,'Entocentric lens DB'!$B$5:$T$309,MATCH('Entocentric lens DB'!$C$4,'Entocentric lens DB'!$B$4:$T$4,0),0),"")</f>
        <v/>
      </c>
      <c r="C10" s="49"/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32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/>
      </c>
      <c r="C11" s="49"/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/>
    </row>
    <row r="12" spans="1:19">
      <c r="B12" s="3" t="str">
        <f>IFERROR(VLOOKUP($C12,'Entocentric lens DB'!$B$5:$T$309,MATCH('Entocentric lens DB'!$C$4,'Entocentric lens DB'!$B$4:$T$4,0),0),"")</f>
        <v/>
      </c>
      <c r="C12" s="49"/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/>
      </c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DB'!$B$5:$T$309,MATCH('Entocentric lens DB'!$C$4,'Entocentric lens DB'!$B$4:$T$4,0),0),"")</f>
        <v/>
      </c>
      <c r="C13" s="49"/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DB'!$B$5:$T$309,MATCH('Entocentric lens DB'!$C$4,'Entocentric lens DB'!$B$4:$T$4,0),0),"")</f>
        <v/>
      </c>
      <c r="C14" s="49"/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/>
    </row>
    <row r="15" spans="1:19">
      <c r="B15" s="3" t="str">
        <f>IFERROR(VLOOKUP($C15,'Entocentric lens DB'!$B$5:$T$309,MATCH('Entocentric lens DB'!$C$4,'Entocentric lens DB'!$B$4:$T$4,0),0),"")</f>
        <v/>
      </c>
      <c r="C15" s="49"/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IF(ISBLANK(C16),"",Overview!$H$3)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IF(ISBLANK(C17),"",Overview!$H$3)</f>
        <v/>
      </c>
      <c r="N17" s="32"/>
      <c r="O17" s="32"/>
      <c r="P17" s="35"/>
      <c r="Q17" s="45"/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" t="str">
        <f>IFERROR(VLOOKUP($C20,'Entocentric lens DB'!$B$5:$T$309,MATCH('Entocentric lens DB'!$C$4,'Entocentric lens DB'!$B$4:$T$4,0),0),"")</f>
        <v/>
      </c>
      <c r="D20" s="35" t="str">
        <f>IFERROR(VLOOKUP($C20,'Entocentric lens DB'!$B$5:$T$309,MATCH('Entocentric lens DB'!$D$4,'Entocentric lens DB'!$B$4:$T$4,0),0),"")</f>
        <v/>
      </c>
      <c r="E20" s="35" t="str">
        <f>IFERROR(VLOOKUP($C20,'Entocentric lens DB'!$B$5:$T$309,MATCH('Entocentric lens DB'!$E$4,'Entocentric lens DB'!$B$4:$T$4,0),0),"")</f>
        <v/>
      </c>
      <c r="F20" s="35" t="str">
        <f>IFERROR(VLOOKUP($C20,'Entocentric lens DB'!$B$5:$T$309,MATCH('Entocentric lens DB'!$F$4,'Entocentric lens DB'!$B$4:$T$4,0),0),"")</f>
        <v/>
      </c>
      <c r="G20" s="35" t="str">
        <f>IFERROR(VLOOKUP($C20,'Entocentric lens DB'!$B$5:$T$309,MATCH('Entocentric lens DB'!$G$4,'Entocentric lens DB'!$B$4:$T$4,0),0),"")</f>
        <v/>
      </c>
      <c r="H20" s="35" t="str">
        <f>IFERROR(VLOOKUP($C20,'Entocentric lens DB'!$B$5:$T$309,MATCH('Entocentric lens DB'!$P$4,'Entocentric lens DB'!$B$4:$T$4,0),0),"")</f>
        <v/>
      </c>
      <c r="I20" s="42" t="str">
        <f>IFERROR(VLOOKUP($C20,'Entocentric lens DB'!$B$5:$T$309,MATCH('Entocentric lens DB'!$Q$4,'Entocentric lens DB'!$B$4:$T$4,0),0),"")</f>
        <v/>
      </c>
      <c r="J20" s="35" t="str">
        <f>IFERROR(VLOOKUP($I20,'Optotune lens DB'!$B$5:$I$23,MATCH('Optotune lens DB'!$I$4,'Optotune lens DB'!$B$4:$I$4,0),0),"")</f>
        <v/>
      </c>
      <c r="L20" s="35" t="str">
        <f>IFERROR(VLOOKUP($C20,'Entocentric lens DB'!$B$5:$T$309,MATCH('Entocentric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DB'!$B$5:$H$23,MATCH('Optotune lens DB'!$D$4,'Optotune lens DB'!$B$4:$H$4,0),0)),"inf")&lt;0,"inf",IFERROR(1000/(1000/$M20+VLOOKUP($I20,'Optotune lens DB'!$B$5:$H$23,MATCH('Optotune lens DB'!$D$4,'Optotune lens DB'!$B$4:$H$4,0),0)),"inf")))</f>
        <v/>
      </c>
      <c r="O20" s="32" t="str">
        <f>IF(ISBLANK(C20),"",IF(N20="inf",1000/(VLOOKUP($I20,'Optotune lens DB'!$B$5:$H$23,MATCH('Optotune lens DB'!$E$4,'Optotune lens DB'!$B$4:$H$4,0),0)-VLOOKUP($I20,'Optotune lens DB'!$B$5:$H$23,MATCH('Optotune lens DB'!$D$4,'Optotune lens DB'!$B$4:$H$4,0),0)),1000/(1000/$M20+VLOOKUP($I20,'Optotune lens DB'!$B$5:$H$23,MATCH('Optotune lens DB'!$E$4,'Optotune lens DB'!$B$4:$H$4,0),0))))</f>
        <v/>
      </c>
      <c r="P20" s="35"/>
      <c r="Q20" s="45" t="str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/>
      </c>
    </row>
    <row r="21" spans="2:19">
      <c r="B21" s="31" t="s">
        <v>87</v>
      </c>
      <c r="C21" s="30" t="s">
        <v>131</v>
      </c>
      <c r="D21" s="30" t="s">
        <v>131</v>
      </c>
      <c r="E21" s="30" t="s">
        <v>131</v>
      </c>
      <c r="F21" s="30" t="s">
        <v>131</v>
      </c>
      <c r="G21" s="30" t="s">
        <v>131</v>
      </c>
      <c r="H21" s="30" t="s">
        <v>131</v>
      </c>
      <c r="I21" s="30" t="s">
        <v>131</v>
      </c>
      <c r="J21" s="30" t="s">
        <v>131</v>
      </c>
      <c r="K21" s="30" t="s">
        <v>131</v>
      </c>
      <c r="L21" s="30" t="s">
        <v>131</v>
      </c>
      <c r="M21" s="30" t="s">
        <v>131</v>
      </c>
      <c r="N21" s="30" t="s">
        <v>131</v>
      </c>
      <c r="O21" s="30" t="s">
        <v>131</v>
      </c>
      <c r="P21" s="30" t="s">
        <v>131</v>
      </c>
      <c r="Q21" s="30" t="s">
        <v>131</v>
      </c>
      <c r="R21" s="30" t="s">
        <v>131</v>
      </c>
      <c r="S21" s="30" t="s">
        <v>131</v>
      </c>
    </row>
  </sheetData>
  <phoneticPr fontId="20" type="noConversion"/>
  <dataValidations count="4">
    <dataValidation type="list" allowBlank="1" showInputMessage="1" showErrorMessage="1" sqref="H5:H20 J5:J20" xr:uid="{00000000-0002-0000-1F00-000000000000}">
      <formula1>Prices</formula1>
    </dataValidation>
    <dataValidation type="list" allowBlank="1" showInputMessage="1" showErrorMessage="1" sqref="G5:G20" xr:uid="{00000000-0002-0000-1F00-000001000000}">
      <formula1>Filter</formula1>
    </dataValidation>
    <dataValidation type="list" allowBlank="1" showInputMessage="1" showErrorMessage="1" sqref="F5:F20" xr:uid="{00000000-0002-0000-1F00-000002000000}">
      <formula1>Formats</formula1>
    </dataValidation>
    <dataValidation type="list" allowBlank="1" showInputMessage="1" showErrorMessage="1" sqref="E5:E20" xr:uid="{00000000-0002-0000-1F00-000003000000}">
      <formula1>Mounts</formula1>
    </dataValidation>
  </dataValidations>
  <hyperlinks>
    <hyperlink ref="B2" location="Overview!A1" display="Back to overview" xr:uid="{00000000-0004-0000-1F00-000000000000}"/>
  </hyperlinks>
  <pageMargins left="0.3" right="0.3" top="0.5" bottom="0.5" header="0.1" footer="0.1"/>
  <pageSetup paperSize="9" orientation="landscape" r:id="rId1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S2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611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Zeiss</v>
      </c>
      <c r="C5" s="28" t="s">
        <v>117</v>
      </c>
      <c r="D5" s="35">
        <f>IFERROR(VLOOKUP($C5,'Entocentric lens DB'!$B$5:$T$309,MATCH('Entocentric lens DB'!$D$4,'Entocentric lens DB'!$B$4:$T$4,0),0),"")</f>
        <v>28</v>
      </c>
      <c r="E5" s="35" t="str">
        <f>IFERROR(VLOOKUP($C5,'Entocentric lens DB'!$B$5:$T$309,MATCH('Entocentric lens DB'!$E$4,'Entocentric lens DB'!$B$4:$T$4,0),0),"")</f>
        <v>M42-mount</v>
      </c>
      <c r="F5" s="35" t="str">
        <f>IFERROR(VLOOKUP($C5,'Entocentric lens DB'!$B$5:$T$309,MATCH('Entocentric lens DB'!$F$4,'Entocentric lens DB'!$B$4:$T$4,0),0),"")</f>
        <v>30mm</v>
      </c>
      <c r="G5" s="35">
        <f>IFERROR(VLOOKUP($C5,'Entocentric lens DB'!$B$5:$T$309,MATCH('Entocentric lens DB'!$G$4,'Entocentric lens DB'!$B$4:$T$4,0),0),"")</f>
        <v>0</v>
      </c>
      <c r="H5" s="35" t="str">
        <f>IFERROR(VLOOKUP($C5,'Entocentric lens DB'!$B$5:$T$309,MATCH('Entocentric lens DB'!$P$4,'Entocentric lens DB'!$B$4:$T$4,0),0),"")</f>
        <v>1000-2000$</v>
      </c>
      <c r="I5" s="42" t="str">
        <f>IFERROR(VLOOKUP($C5,'Entocentric lens DB'!$B$5:$T$309,MATCH('Entocentric lens DB'!$Q$4,'Entocentric lens DB'!$B$4:$T$4,0),0),"")</f>
        <v>EL-16-40-TC-VIS-5D-M42</v>
      </c>
      <c r="J5" s="35" t="str">
        <f>IFERROR(VLOOKUP($I5,'Optotune lens DB'!$B$5:$I$23,MATCH('Optotune lens DB'!$I$4,'Optotune lens DB'!$B$4:$I$4,0),0),"")</f>
        <v>500-1000$</v>
      </c>
      <c r="K5" s="3" t="s">
        <v>574</v>
      </c>
      <c r="L5" s="35" t="str">
        <f>IFERROR(VLOOKUP($C5,'Entocentric lens DB'!$B$5:$T$309,MATCH('Entocentric lens DB'!$R$4,'Entocentric lens DB'!$B$4:$T$4,0),0),"")</f>
        <v>0mm</v>
      </c>
      <c r="M5" s="41"/>
      <c r="N5" s="82" t="s">
        <v>656</v>
      </c>
      <c r="O5" s="82">
        <v>250</v>
      </c>
      <c r="P5" s="35" t="s">
        <v>621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5</v>
      </c>
      <c r="R5" s="35" t="s">
        <v>255</v>
      </c>
      <c r="S5" s="3" t="s">
        <v>657</v>
      </c>
    </row>
    <row r="6" spans="1:19">
      <c r="B6" s="3" t="str">
        <f>IFERROR(VLOOKUP($C6,'Entocentric lens DB'!$B$5:$T$309,MATCH('Entocentric lens DB'!$C$4,'Entocentric lens DB'!$B$4:$T$4,0),0),"")</f>
        <v>Zeiss</v>
      </c>
      <c r="C6" s="49" t="s">
        <v>185</v>
      </c>
      <c r="D6" s="35">
        <f>IFERROR(VLOOKUP($C6,'Entocentric lens DB'!$B$5:$T$309,MATCH('Entocentric lens DB'!$D$4,'Entocentric lens DB'!$B$4:$T$4,0),0),"")</f>
        <v>35</v>
      </c>
      <c r="E6" s="35" t="str">
        <f>IFERROR(VLOOKUP($C6,'Entocentric lens DB'!$B$5:$T$309,MATCH('Entocentric lens DB'!$E$4,'Entocentric lens DB'!$B$4:$T$4,0),0),"")</f>
        <v>M42-mount</v>
      </c>
      <c r="F6" s="35" t="str">
        <f>IFERROR(VLOOKUP($C6,'Entocentric lens DB'!$B$5:$T$309,MATCH('Entocentric lens DB'!$F$4,'Entocentric lens DB'!$B$4:$T$4,0),0),"")</f>
        <v>30mm</v>
      </c>
      <c r="G6" s="35" t="str">
        <f>IFERROR(VLOOKUP($C6,'Entocentric lens DB'!$B$5:$T$309,MATCH('Entocentric lens DB'!$G$4,'Entocentric lens DB'!$B$4:$T$4,0),0),"")</f>
        <v>Larger</v>
      </c>
      <c r="H6" s="35" t="str">
        <f>IFERROR(VLOOKUP($C6,'Entocentric lens DB'!$B$5:$T$309,MATCH('Entocentric lens DB'!$P$4,'Entocentric lens DB'!$B$4:$T$4,0),0),"")</f>
        <v>1000-2000$</v>
      </c>
      <c r="I6" s="42" t="str">
        <f>IFERROR(VLOOKUP($C6,'Entocentric lens DB'!$B$5:$T$309,MATCH('Entocentric lens DB'!$Q$4,'Entocentric lens DB'!$B$4:$T$4,0),0),"")</f>
        <v>EL-16-40-TC-VIS-5D-M42</v>
      </c>
      <c r="J6" s="35" t="str">
        <f>IFERROR(VLOOKUP($I6,'Optotune lens DB'!$B$5:$I$23,MATCH('Optotune lens DB'!$I$4,'Optotune lens DB'!$B$4:$I$4,0),0),"")</f>
        <v>500-1000$</v>
      </c>
      <c r="K6" s="3" t="s">
        <v>574</v>
      </c>
      <c r="L6" s="35" t="str">
        <f>IFERROR(VLOOKUP($C6,'Entocentric lens DB'!$B$5:$T$309,MATCH('Entocentric lens DB'!$R$4,'Entocentric lens DB'!$B$4:$T$4,0),0),"")</f>
        <v>NA</v>
      </c>
      <c r="M6" s="41"/>
      <c r="N6" s="41"/>
      <c r="O6" s="41"/>
      <c r="P6" s="35" t="s">
        <v>658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5</v>
      </c>
    </row>
    <row r="7" spans="1:19">
      <c r="B7" s="3" t="str">
        <f>IFERROR(VLOOKUP($C7,'Entocentric lens DB'!$B$5:$T$309,MATCH('Entocentric lens DB'!$C$4,'Entocentric lens DB'!$B$4:$T$4,0),0),"")</f>
        <v/>
      </c>
      <c r="C7" s="49"/>
      <c r="D7" s="35" t="str">
        <f>IFERROR(VLOOKUP($C7,'Entocentric lens DB'!$B$5:$T$309,MATCH('Entocentric lens DB'!$D$4,'Entocentric lens DB'!$B$4:$T$4,0),0),"")</f>
        <v/>
      </c>
      <c r="E7" s="35" t="str">
        <f>IFERROR(VLOOKUP($C7,'Entocentric lens DB'!$B$5:$T$309,MATCH('Entocentric lens DB'!$E$4,'Entocentric lens DB'!$B$4:$T$4,0),0),"")</f>
        <v/>
      </c>
      <c r="F7" s="35" t="str">
        <f>IFERROR(VLOOKUP($C7,'Entocentric lens DB'!$B$5:$T$309,MATCH('Entocentric lens DB'!$F$4,'Entocentric lens DB'!$B$4:$T$4,0),0),"")</f>
        <v/>
      </c>
      <c r="G7" s="35" t="str">
        <f>IFERROR(VLOOKUP($C7,'Entocentric lens DB'!$B$5:$T$309,MATCH('Entocentric lens DB'!$G$4,'Entocentric lens DB'!$B$4:$T$4,0),0),"")</f>
        <v/>
      </c>
      <c r="H7" s="35" t="str">
        <f>IFERROR(VLOOKUP($C7,'Entocentric lens DB'!$B$5:$T$309,MATCH('Entocentric lens DB'!$P$4,'Entocentric lens DB'!$B$4:$T$4,0),0),"")</f>
        <v/>
      </c>
      <c r="I7" s="42" t="str">
        <f>IFERROR(VLOOKUP($C7,'Entocentric lens DB'!$B$5:$T$309,MATCH('Entocentric lens DB'!$Q$4,'Entocentric lens DB'!$B$4:$T$4,0),0),"")</f>
        <v/>
      </c>
      <c r="J7" s="35" t="str">
        <f>IFERROR(VLOOKUP($I7,'Optotune lens DB'!$B$5:$I$23,MATCH('Optotune lens DB'!$I$4,'Optotune lens DB'!$B$4:$I$4,0),0),"")</f>
        <v/>
      </c>
      <c r="L7" s="35" t="str">
        <f>IFERROR(VLOOKUP($C7,'Entocentric lens DB'!$B$5:$T$309,MATCH('Entocentric lens DB'!$R$4,'Entocentric lens DB'!$B$4:$T$4,0),0),"")</f>
        <v/>
      </c>
      <c r="M7" s="41" t="str">
        <f>IF(ISBLANK(C7),"",Overview!$H$3)</f>
        <v/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/>
      </c>
      <c r="O7" s="32" t="str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/>
      </c>
      <c r="P7" s="35"/>
      <c r="Q7" s="45" t="str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/>
      </c>
    </row>
    <row r="8" spans="1:19">
      <c r="B8" s="3" t="str">
        <f>IFERROR(VLOOKUP($C8,'Entocentric lens DB'!$B$5:$T$309,MATCH('Entocentric lens DB'!$C$4,'Entocentric lens DB'!$B$4:$T$4,0),0),"")</f>
        <v/>
      </c>
      <c r="C8" s="49"/>
      <c r="D8" s="35" t="str">
        <f>IFERROR(VLOOKUP($C8,'Entocentric lens DB'!$B$5:$T$309,MATCH('Entocentric lens DB'!$D$4,'Entocentric lens DB'!$B$4:$T$4,0),0),"")</f>
        <v/>
      </c>
      <c r="E8" s="35" t="str">
        <f>IFERROR(VLOOKUP($C8,'Entocentric lens DB'!$B$5:$T$309,MATCH('Entocentric lens DB'!$E$4,'Entocentric lens DB'!$B$4:$T$4,0),0),"")</f>
        <v/>
      </c>
      <c r="F8" s="35" t="str">
        <f>IFERROR(VLOOKUP($C8,'Entocentric lens DB'!$B$5:$T$309,MATCH('Entocentric lens DB'!$F$4,'Entocentric lens DB'!$B$4:$T$4,0),0),"")</f>
        <v/>
      </c>
      <c r="G8" s="35" t="str">
        <f>IFERROR(VLOOKUP($C8,'Entocentric lens DB'!$B$5:$T$309,MATCH('Entocentric lens DB'!$G$4,'Entocentric lens DB'!$B$4:$T$4,0),0),"")</f>
        <v/>
      </c>
      <c r="H8" s="35" t="str">
        <f>IFERROR(VLOOKUP($C8,'Entocentric lens DB'!$B$5:$T$309,MATCH('Entocentric lens DB'!$P$4,'Entocentric lens DB'!$B$4:$T$4,0),0),"")</f>
        <v/>
      </c>
      <c r="I8" s="42" t="str">
        <f>IFERROR(VLOOKUP($C8,'Entocentric lens DB'!$B$5:$T$309,MATCH('Entocentric lens DB'!$Q$4,'Entocentric lens DB'!$B$4:$T$4,0),0),"")</f>
        <v/>
      </c>
      <c r="J8" s="35" t="str">
        <f>IFERROR(VLOOKUP($I8,'Optotune lens DB'!$B$5:$I$23,MATCH('Optotune lens DB'!$I$4,'Optotune lens DB'!$B$4:$I$4,0),0),"")</f>
        <v/>
      </c>
      <c r="L8" s="35" t="str">
        <f>IFERROR(VLOOKUP($C8,'Entocentric lens DB'!$B$5:$T$309,MATCH('Entocentric lens DB'!$R$4,'Entocentric lens DB'!$B$4:$T$4,0),0),"")</f>
        <v/>
      </c>
      <c r="M8" s="41" t="str">
        <f>IF(ISBLANK(C8),"",Overview!$H$3)</f>
        <v/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/>
      </c>
      <c r="O8" s="32" t="str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/>
      </c>
      <c r="P8" s="35"/>
      <c r="Q8" s="45" t="str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/>
      </c>
    </row>
    <row r="9" spans="1:19">
      <c r="B9" s="3" t="str">
        <f>IFERROR(VLOOKUP($C9,'Entocentric lens DB'!$B$5:$T$309,MATCH('Entocentric lens DB'!$C$4,'Entocentric lens DB'!$B$4:$T$4,0),0),"")</f>
        <v/>
      </c>
      <c r="C9" s="49"/>
      <c r="D9" s="35" t="str">
        <f>IFERROR(VLOOKUP($C9,'Entocentric lens DB'!$B$5:$T$309,MATCH('Entocentric lens DB'!$D$4,'Entocentric lens DB'!$B$4:$T$4,0),0),"")</f>
        <v/>
      </c>
      <c r="E9" s="35" t="str">
        <f>IFERROR(VLOOKUP($C9,'Entocentric lens DB'!$B$5:$T$309,MATCH('Entocentric lens DB'!$E$4,'Entocentric lens DB'!$B$4:$T$4,0),0),"")</f>
        <v/>
      </c>
      <c r="F9" s="35" t="str">
        <f>IFERROR(VLOOKUP($C9,'Entocentric lens DB'!$B$5:$T$309,MATCH('Entocentric lens DB'!$F$4,'Entocentric lens DB'!$B$4:$T$4,0),0),"")</f>
        <v/>
      </c>
      <c r="G9" s="35" t="str">
        <f>IFERROR(VLOOKUP($C9,'Entocentric lens DB'!$B$5:$T$309,MATCH('Entocentric lens DB'!$G$4,'Entocentric lens DB'!$B$4:$T$4,0),0),"")</f>
        <v/>
      </c>
      <c r="H9" s="35" t="str">
        <f>IFERROR(VLOOKUP($C9,'Entocentric lens DB'!$B$5:$T$309,MATCH('Entocentric lens DB'!$P$4,'Entocentric lens DB'!$B$4:$T$4,0),0),"")</f>
        <v/>
      </c>
      <c r="I9" s="42" t="str">
        <f>IFERROR(VLOOKUP($C9,'Entocentric lens DB'!$B$5:$T$309,MATCH('Entocentric lens DB'!$Q$4,'Entocentric lens DB'!$B$4:$T$4,0),0),"")</f>
        <v/>
      </c>
      <c r="J9" s="35" t="str">
        <f>IFERROR(VLOOKUP($I9,'Optotune lens DB'!$B$5:$I$23,MATCH('Optotune lens DB'!$I$4,'Optotune lens DB'!$B$4:$I$4,0),0),"")</f>
        <v/>
      </c>
      <c r="L9" s="35" t="str">
        <f>IFERROR(VLOOKUP($C9,'Entocentric lens DB'!$B$5:$T$309,MATCH('Entocentric lens DB'!$R$4,'Entocentric lens DB'!$B$4:$T$4,0),0),"")</f>
        <v/>
      </c>
      <c r="M9" s="41" t="str">
        <f>IF(ISBLANK(C9),"",Overview!$H$3)</f>
        <v/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/>
      </c>
      <c r="O9" s="32" t="str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/>
      </c>
      <c r="P9" s="35"/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</row>
    <row r="10" spans="1:19">
      <c r="B10" s="3" t="str">
        <f>IFERROR(VLOOKUP($C10,'Entocentric lens DB'!$B$5:$T$309,MATCH('Entocentric lens DB'!$C$4,'Entocentric lens DB'!$B$4:$T$4,0),0),"")</f>
        <v/>
      </c>
      <c r="C10" s="49"/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32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/>
    </row>
    <row r="11" spans="1:19">
      <c r="B11" s="3" t="str">
        <f>IFERROR(VLOOKUP($C11,'Entocentric lens DB'!$B$5:$T$309,MATCH('Entocentric lens DB'!$C$4,'Entocentric lens DB'!$B$4:$T$4,0),0),"")</f>
        <v/>
      </c>
      <c r="C11" s="49"/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/>
    </row>
    <row r="12" spans="1:19">
      <c r="B12" s="3" t="str">
        <f>IFERROR(VLOOKUP($C12,'Entocentric lens DB'!$B$5:$T$309,MATCH('Entocentric lens DB'!$C$4,'Entocentric lens DB'!$B$4:$T$4,0),0),"")</f>
        <v/>
      </c>
      <c r="C12" s="49"/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/>
      </c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DB'!$B$5:$T$309,MATCH('Entocentric lens DB'!$C$4,'Entocentric lens DB'!$B$4:$T$4,0),0),"")</f>
        <v/>
      </c>
      <c r="C13" s="49"/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DB'!$B$5:$T$309,MATCH('Entocentric lens DB'!$C$4,'Entocentric lens DB'!$B$4:$T$4,0),0),"")</f>
        <v/>
      </c>
      <c r="C14" s="49"/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IF(ISBLANK(C15),"",Overview!$H$3)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IF(ISBLANK(C16),"",Overview!$H$3)</f>
        <v/>
      </c>
      <c r="N16" s="32"/>
      <c r="O16" s="32"/>
      <c r="P16" s="35"/>
      <c r="Q16" s="45"/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IF(ISBLANK(C19),"",'Overview (Tele)'!$H$3)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1" t="s">
        <v>87</v>
      </c>
      <c r="C20" s="30" t="s">
        <v>131</v>
      </c>
      <c r="D20" s="30" t="s">
        <v>131</v>
      </c>
      <c r="E20" s="30" t="s">
        <v>131</v>
      </c>
      <c r="F20" s="30" t="s">
        <v>131</v>
      </c>
      <c r="G20" s="30" t="s">
        <v>131</v>
      </c>
      <c r="H20" s="30" t="s">
        <v>131</v>
      </c>
      <c r="I20" s="30" t="s">
        <v>131</v>
      </c>
      <c r="J20" s="30" t="s">
        <v>131</v>
      </c>
      <c r="K20" s="30" t="s">
        <v>131</v>
      </c>
      <c r="L20" s="30" t="s">
        <v>131</v>
      </c>
      <c r="M20" s="30" t="s">
        <v>131</v>
      </c>
      <c r="N20" s="30" t="s">
        <v>131</v>
      </c>
      <c r="O20" s="30" t="s">
        <v>131</v>
      </c>
      <c r="P20" s="30" t="s">
        <v>131</v>
      </c>
      <c r="Q20" s="30" t="s">
        <v>131</v>
      </c>
      <c r="R20" s="30" t="s">
        <v>131</v>
      </c>
      <c r="S20" s="30" t="s">
        <v>131</v>
      </c>
    </row>
  </sheetData>
  <phoneticPr fontId="20" type="noConversion"/>
  <dataValidations count="4">
    <dataValidation type="list" allowBlank="1" showInputMessage="1" showErrorMessage="1" sqref="E5:E19" xr:uid="{00000000-0002-0000-2000-000000000000}">
      <formula1>Mounts</formula1>
    </dataValidation>
    <dataValidation type="list" allowBlank="1" showInputMessage="1" showErrorMessage="1" sqref="F5:F19" xr:uid="{00000000-0002-0000-2000-000001000000}">
      <formula1>Formats</formula1>
    </dataValidation>
    <dataValidation type="list" allowBlank="1" showInputMessage="1" showErrorMessage="1" sqref="G5:G19" xr:uid="{00000000-0002-0000-2000-000002000000}">
      <formula1>Filter</formula1>
    </dataValidation>
    <dataValidation type="list" allowBlank="1" showInputMessage="1" showErrorMessage="1" sqref="H5:H19 J5:J19" xr:uid="{00000000-0002-0000-2000-000003000000}">
      <formula1>Prices</formula1>
    </dataValidation>
  </dataValidations>
  <hyperlinks>
    <hyperlink ref="B2" location="Overview!A1" display="Back to overview" xr:uid="{00000000-0004-0000-2000-000000000000}"/>
  </hyperlinks>
  <pageMargins left="0.3" right="0.3" top="0.5" bottom="0.5" header="0.1" footer="0.1"/>
  <pageSetup paperSize="9" orientation="landscape" r:id="rId1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S21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612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Schneider</v>
      </c>
      <c r="C5" s="28" t="s">
        <v>119</v>
      </c>
      <c r="D5" s="35">
        <f>IFERROR(VLOOKUP($C5,'Entocentric lens DB'!$B$5:$T$309,MATCH('Entocentric lens DB'!$D$4,'Entocentric lens DB'!$B$4:$T$4,0),0),"")</f>
        <v>40</v>
      </c>
      <c r="E5" s="35" t="str">
        <f>IFERROR(VLOOKUP($C5,'Entocentric lens DB'!$B$5:$T$309,MATCH('Entocentric lens DB'!$E$4,'Entocentric lens DB'!$B$4:$T$4,0),0),"")</f>
        <v>M42-mount</v>
      </c>
      <c r="F5" s="35" t="str">
        <f>IFERROR(VLOOKUP($C5,'Entocentric lens DB'!$B$5:$T$309,MATCH('Entocentric lens DB'!$F$4,'Entocentric lens DB'!$B$4:$T$4,0),0),"")</f>
        <v>30mm</v>
      </c>
      <c r="G5" s="35">
        <f>IFERROR(VLOOKUP($C5,'Entocentric lens DB'!$B$5:$T$309,MATCH('Entocentric lens DB'!$G$4,'Entocentric lens DB'!$B$4:$T$4,0),0),"")</f>
        <v>0</v>
      </c>
      <c r="H5" s="35" t="str">
        <f>IFERROR(VLOOKUP($C5,'Entocentric lens DB'!$B$5:$T$309,MATCH('Entocentric lens DB'!$P$4,'Entocentric lens DB'!$B$4:$T$4,0),0),"")</f>
        <v>500-1000$</v>
      </c>
      <c r="I5" s="42" t="str">
        <f>IFERROR(VLOOKUP($C5,'Entocentric lens DB'!$B$5:$T$309,MATCH('Entocentric lens DB'!$Q$4,'Entocentric lens DB'!$B$4:$T$4,0),0),"")</f>
        <v>EL-16-40-TC-VIS-5D-M42</v>
      </c>
      <c r="J5" s="35" t="str">
        <f>IFERROR(VLOOKUP($I5,'Optotune lens DB'!$B$5:$I$23,MATCH('Optotune lens DB'!$I$4,'Optotune lens DB'!$B$4:$I$4,0),0),"")</f>
        <v>500-1000$</v>
      </c>
      <c r="K5" s="3" t="s">
        <v>574</v>
      </c>
      <c r="L5" s="35" t="str">
        <f>IFERROR(VLOOKUP($C5,'Entocentric lens DB'!$B$5:$T$309,MATCH('Entocentric lens DB'!$R$4,'Entocentric lens DB'!$B$4:$T$4,0),0),"")</f>
        <v>0mm</v>
      </c>
      <c r="M5" s="41"/>
      <c r="N5" s="82">
        <v>350</v>
      </c>
      <c r="O5" s="82">
        <v>230</v>
      </c>
      <c r="P5" s="35" t="s">
        <v>658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5</v>
      </c>
      <c r="R5" s="35" t="s">
        <v>255</v>
      </c>
    </row>
    <row r="6" spans="1:19">
      <c r="B6" s="3" t="str">
        <f>IFERROR(VLOOKUP($C6,'Entocentric lens DB'!$B$5:$T$309,MATCH('Entocentric lens DB'!$C$4,'Entocentric lens DB'!$B$4:$T$4,0),0),"")</f>
        <v>Schneider</v>
      </c>
      <c r="C6" s="28" t="s">
        <v>121</v>
      </c>
      <c r="D6" s="35">
        <f>IFERROR(VLOOKUP($C6,'Entocentric lens DB'!$B$5:$T$309,MATCH('Entocentric lens DB'!$D$4,'Entocentric lens DB'!$B$4:$T$4,0),0),"")</f>
        <v>60</v>
      </c>
      <c r="E6" s="35" t="str">
        <f>IFERROR(VLOOKUP($C6,'Entocentric lens DB'!$B$5:$T$309,MATCH('Entocentric lens DB'!$E$4,'Entocentric lens DB'!$B$4:$T$4,0),0),"")</f>
        <v>M42-mount</v>
      </c>
      <c r="F6" s="35" t="str">
        <f>IFERROR(VLOOKUP($C6,'Entocentric lens DB'!$B$5:$T$309,MATCH('Entocentric lens DB'!$F$4,'Entocentric lens DB'!$B$4:$T$4,0),0),"")</f>
        <v>30mm</v>
      </c>
      <c r="G6" s="35">
        <f>IFERROR(VLOOKUP($C6,'Entocentric lens DB'!$B$5:$T$309,MATCH('Entocentric lens DB'!$G$4,'Entocentric lens DB'!$B$4:$T$4,0),0),"")</f>
        <v>0</v>
      </c>
      <c r="H6" s="35" t="str">
        <f>IFERROR(VLOOKUP($C6,'Entocentric lens DB'!$B$5:$T$309,MATCH('Entocentric lens DB'!$P$4,'Entocentric lens DB'!$B$4:$T$4,0),0),"")</f>
        <v>500-1000$</v>
      </c>
      <c r="I6" s="42" t="str">
        <f>IFERROR(VLOOKUP($C6,'Entocentric lens DB'!$B$5:$T$309,MATCH('Entocentric lens DB'!$Q$4,'Entocentric lens DB'!$B$4:$T$4,0),0),"")</f>
        <v>EL-16-40-TC-VIS-5D-M42</v>
      </c>
      <c r="J6" s="35" t="str">
        <f>IFERROR(VLOOKUP($I6,'Optotune lens DB'!$B$5:$I$23,MATCH('Optotune lens DB'!$I$4,'Optotune lens DB'!$B$4:$I$4,0),0),"")</f>
        <v>500-1000$</v>
      </c>
      <c r="K6" s="3" t="s">
        <v>574</v>
      </c>
      <c r="L6" s="35" t="str">
        <f>IFERROR(VLOOKUP($C6,'Entocentric lens DB'!$B$5:$T$309,MATCH('Entocentric lens DB'!$R$4,'Entocentric lens DB'!$B$4:$T$4,0),0),"")</f>
        <v>10mm</v>
      </c>
      <c r="M6" s="41"/>
      <c r="N6" s="82" t="s">
        <v>656</v>
      </c>
      <c r="O6" s="82">
        <v>350</v>
      </c>
      <c r="P6" s="35" t="s">
        <v>660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5</v>
      </c>
      <c r="R6" s="85" t="s">
        <v>255</v>
      </c>
      <c r="S6" s="3" t="s">
        <v>659</v>
      </c>
    </row>
    <row r="7" spans="1:19">
      <c r="B7" s="3" t="str">
        <f>IFERROR(VLOOKUP($C7,'Entocentric lens DB'!$B$5:$T$309,MATCH('Entocentric lens DB'!$C$4,'Entocentric lens DB'!$B$4:$T$4,0),0),"")</f>
        <v>Linos</v>
      </c>
      <c r="C7" s="49" t="s">
        <v>713</v>
      </c>
      <c r="D7" s="35">
        <f>IFERROR(VLOOKUP($C7,'Entocentric lens DB'!$B$5:$T$309,MATCH('Entocentric lens DB'!$D$4,'Entocentric lens DB'!$B$4:$T$4,0),0),"")</f>
        <v>60</v>
      </c>
      <c r="E7" s="35" t="str">
        <f>IFERROR(VLOOKUP($C7,'Entocentric lens DB'!$B$5:$T$309,MATCH('Entocentric lens DB'!$E$4,'Entocentric lens DB'!$B$4:$T$4,0),0),"")</f>
        <v>M42-mount</v>
      </c>
      <c r="F7" s="35" t="str">
        <f>IFERROR(VLOOKUP($C7,'Entocentric lens DB'!$B$5:$T$309,MATCH('Entocentric lens DB'!$F$4,'Entocentric lens DB'!$B$4:$T$4,0),0),"")</f>
        <v>60mm</v>
      </c>
      <c r="G7" s="35" t="str">
        <f>IFERROR(VLOOKUP($C7,'Entocentric lens DB'!$B$5:$T$309,MATCH('Entocentric lens DB'!$G$4,'Entocentric lens DB'!$B$4:$T$4,0),0),"")</f>
        <v>Larger</v>
      </c>
      <c r="H7" s="35" t="str">
        <f>IFERROR(VLOOKUP($C7,'Entocentric lens DB'!$B$5:$T$309,MATCH('Entocentric lens DB'!$P$4,'Entocentric lens DB'!$B$4:$T$4,0),0),"")</f>
        <v>500-1000$</v>
      </c>
      <c r="I7" s="42" t="str">
        <f>IFERROR(VLOOKUP($C7,'Entocentric lens DB'!$B$5:$T$309,MATCH('Entocentric lens DB'!$Q$4,'Entocentric lens DB'!$B$4:$T$4,0),0),"")</f>
        <v>EL-16-40-TC-VIS-5D-M42</v>
      </c>
      <c r="J7" s="35" t="str">
        <f>IFERROR(VLOOKUP($I7,'Optotune lens DB'!$B$5:$I$23,MATCH('Optotune lens DB'!$I$4,'Optotune lens DB'!$B$4:$I$4,0),0),"")</f>
        <v>500-1000$</v>
      </c>
      <c r="K7" s="3" t="s">
        <v>717</v>
      </c>
      <c r="L7" s="35" t="str">
        <f>IFERROR(VLOOKUP($C7,'Entocentric lens DB'!$B$5:$T$309,MATCH('Entocentric lens DB'!$R$4,'Entocentric lens DB'!$B$4:$T$4,0),0),"")</f>
        <v>13mm</v>
      </c>
      <c r="M7" s="41"/>
      <c r="N7" s="82" t="s">
        <v>656</v>
      </c>
      <c r="O7" s="82">
        <v>350</v>
      </c>
      <c r="P7" s="35" t="s">
        <v>660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5</v>
      </c>
    </row>
    <row r="8" spans="1:19">
      <c r="B8" s="3" t="str">
        <f>IFERROR(VLOOKUP($C8,'Entocentric lens DB'!$B$5:$T$309,MATCH('Entocentric lens DB'!$C$4,'Entocentric lens DB'!$B$4:$T$4,0),0),"")</f>
        <v>Kowa</v>
      </c>
      <c r="C8" s="49" t="s">
        <v>724</v>
      </c>
      <c r="D8" s="35">
        <f>IFERROR(VLOOKUP($C8,'Entocentric lens DB'!$B$5:$T$309,MATCH('Entocentric lens DB'!$D$4,'Entocentric lens DB'!$B$4:$T$4,0),0),"")</f>
        <v>50</v>
      </c>
      <c r="E8" s="35" t="str">
        <f>IFERROR(VLOOKUP($C8,'Entocentric lens DB'!$B$5:$T$309,MATCH('Entocentric lens DB'!$E$4,'Entocentric lens DB'!$B$4:$T$4,0),0),"")</f>
        <v>M42-mount</v>
      </c>
      <c r="F8" s="35" t="str">
        <f>IFERROR(VLOOKUP($C8,'Entocentric lens DB'!$B$5:$T$309,MATCH('Entocentric lens DB'!$F$4,'Entocentric lens DB'!$B$4:$T$4,0),0),"")</f>
        <v>30mm</v>
      </c>
      <c r="G8" s="35">
        <f>IFERROR(VLOOKUP($C8,'Entocentric lens DB'!$B$5:$T$309,MATCH('Entocentric lens DB'!$G$4,'Entocentric lens DB'!$B$4:$T$4,0),0),"")</f>
        <v>0</v>
      </c>
      <c r="H8" s="35" t="str">
        <f>IFERROR(VLOOKUP($C8,'Entocentric lens DB'!$B$5:$T$309,MATCH('Entocentric lens DB'!$P$4,'Entocentric lens DB'!$B$4:$T$4,0),0),"")</f>
        <v>1000-2000$</v>
      </c>
      <c r="I8" s="42" t="str">
        <f>IFERROR(VLOOKUP($C8,'Entocentric lens DB'!$B$5:$T$309,MATCH('Entocentric lens DB'!$Q$4,'Entocentric lens DB'!$B$4:$T$4,0),0),"")</f>
        <v>EL-16-40-TC-VIS-5D-M42</v>
      </c>
      <c r="J8" s="35" t="str">
        <f>IFERROR(VLOOKUP($I8,'Optotune lens DB'!$B$5:$I$23,MATCH('Optotune lens DB'!$I$4,'Optotune lens DB'!$B$4:$I$4,0),0),"")</f>
        <v>500-1000$</v>
      </c>
      <c r="K8" s="3" t="s">
        <v>717</v>
      </c>
      <c r="L8" s="35" t="str">
        <f>IFERROR(VLOOKUP($C8,'Entocentric lens DB'!$B$5:$T$309,MATCH('Entocentric lens DB'!$R$4,'Entocentric lens DB'!$B$4:$T$4,0),0),"")</f>
        <v>0mm</v>
      </c>
      <c r="M8" s="41"/>
      <c r="N8" s="82" t="s">
        <v>656</v>
      </c>
      <c r="O8" s="82">
        <v>350</v>
      </c>
      <c r="P8" s="35" t="s">
        <v>660</v>
      </c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7.5</v>
      </c>
    </row>
    <row r="9" spans="1:19">
      <c r="B9" s="3" t="str">
        <f>IFERROR(VLOOKUP($C9,'Entocentric lens DB'!$B$5:$T$309,MATCH('Entocentric lens DB'!$C$4,'Entocentric lens DB'!$B$4:$T$4,0),0),"")</f>
        <v>Kowa</v>
      </c>
      <c r="C9" s="49" t="s">
        <v>725</v>
      </c>
      <c r="D9" s="35">
        <f>IFERROR(VLOOKUP($C9,'Entocentric lens DB'!$B$5:$T$309,MATCH('Entocentric lens DB'!$D$4,'Entocentric lens DB'!$B$4:$T$4,0),0),"")</f>
        <v>65</v>
      </c>
      <c r="E9" s="35" t="str">
        <f>IFERROR(VLOOKUP($C9,'Entocentric lens DB'!$B$5:$T$309,MATCH('Entocentric lens DB'!$E$4,'Entocentric lens DB'!$B$4:$T$4,0),0),"")</f>
        <v>M42-mount</v>
      </c>
      <c r="F9" s="35" t="str">
        <f>IFERROR(VLOOKUP($C9,'Entocentric lens DB'!$B$5:$T$309,MATCH('Entocentric lens DB'!$F$4,'Entocentric lens DB'!$B$4:$T$4,0),0),"")</f>
        <v>30mm</v>
      </c>
      <c r="G9" s="35">
        <f>IFERROR(VLOOKUP($C9,'Entocentric lens DB'!$B$5:$T$309,MATCH('Entocentric lens DB'!$G$4,'Entocentric lens DB'!$B$4:$T$4,0),0),"")</f>
        <v>0</v>
      </c>
      <c r="H9" s="35" t="str">
        <f>IFERROR(VLOOKUP($C9,'Entocentric lens DB'!$B$5:$T$309,MATCH('Entocentric lens DB'!$P$4,'Entocentric lens DB'!$B$4:$T$4,0),0),"")</f>
        <v>1000-2000$</v>
      </c>
      <c r="I9" s="42" t="str">
        <f>IFERROR(VLOOKUP($C9,'Entocentric lens DB'!$B$5:$T$309,MATCH('Entocentric lens DB'!$Q$4,'Entocentric lens DB'!$B$4:$T$4,0),0),"")</f>
        <v>EL-16-40-TC-VIS-5D-M42</v>
      </c>
      <c r="J9" s="35" t="str">
        <f>IFERROR(VLOOKUP($I9,'Optotune lens DB'!$B$5:$I$23,MATCH('Optotune lens DB'!$I$4,'Optotune lens DB'!$B$4:$I$4,0),0),"")</f>
        <v>500-1000$</v>
      </c>
      <c r="K9" s="3" t="s">
        <v>717</v>
      </c>
      <c r="L9" s="35" t="str">
        <f>IFERROR(VLOOKUP($C9,'Entocentric lens DB'!$B$5:$T$309,MATCH('Entocentric lens DB'!$R$4,'Entocentric lens DB'!$B$4:$T$4,0),0),"")</f>
        <v>0mm</v>
      </c>
      <c r="M9" s="41"/>
      <c r="N9" s="82" t="s">
        <v>656</v>
      </c>
      <c r="O9" s="82">
        <v>350</v>
      </c>
      <c r="P9" s="35" t="s">
        <v>660</v>
      </c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7.5</v>
      </c>
    </row>
    <row r="10" spans="1:19">
      <c r="B10" s="3" t="str">
        <f>IFERROR(VLOOKUP($C10,'Entocentric lens DB'!$B$5:$T$309,MATCH('Entocentric lens DB'!$C$4,'Entocentric lens DB'!$B$4:$T$4,0),0),"")</f>
        <v/>
      </c>
      <c r="C10" s="49"/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83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83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/>
      </c>
      <c r="C11" s="49"/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83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83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/>
    </row>
    <row r="12" spans="1:19">
      <c r="B12" s="3" t="str">
        <f>IFERROR(VLOOKUP($C12,'Entocentric lens DB'!$B$5:$T$309,MATCH('Entocentric lens DB'!$C$4,'Entocentric lens DB'!$B$4:$T$4,0),0),"")</f>
        <v/>
      </c>
      <c r="C12" s="49"/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83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/>
      </c>
      <c r="O12" s="83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DB'!$B$5:$T$309,MATCH('Entocentric lens DB'!$C$4,'Entocentric lens DB'!$B$4:$T$4,0),0),"")</f>
        <v/>
      </c>
      <c r="C13" s="49"/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83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83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DB'!$B$5:$T$309,MATCH('Entocentric lens DB'!$C$4,'Entocentric lens DB'!$B$4:$T$4,0),0),"")</f>
        <v/>
      </c>
      <c r="C14" s="49"/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83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83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/>
    </row>
    <row r="15" spans="1:19">
      <c r="B15" s="3" t="str">
        <f>IFERROR(VLOOKUP($C15,'Entocentric lens DB'!$B$5:$T$309,MATCH('Entocentric lens DB'!$C$4,'Entocentric lens DB'!$B$4:$T$4,0),0),"")</f>
        <v/>
      </c>
      <c r="C15" s="49"/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IF(ISBLANK(C16),"",Overview!$H$3)</f>
        <v/>
      </c>
      <c r="N16" s="32"/>
      <c r="O16" s="32"/>
      <c r="P16" s="35"/>
      <c r="Q16" s="45"/>
    </row>
    <row r="17" spans="2:19">
      <c r="D17" s="35"/>
      <c r="E17" s="35"/>
      <c r="F17" s="35"/>
      <c r="G17" s="35"/>
      <c r="H17" s="35"/>
      <c r="I17" s="42"/>
      <c r="J17" s="35"/>
      <c r="L17" s="35"/>
      <c r="M17" s="41" t="str">
        <f>IF(ISBLANK(C17),"",Overview!$H$3)</f>
        <v/>
      </c>
      <c r="N17" s="32"/>
      <c r="O17" s="32"/>
      <c r="P17" s="35"/>
      <c r="Q17" s="45"/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" t="str">
        <f>IFERROR(VLOOKUP($C20,'Entocentric lens DB'!$B$5:$T$309,MATCH('Entocentric lens DB'!$C$4,'Entocentric lens DB'!$B$4:$T$4,0),0),"")</f>
        <v/>
      </c>
      <c r="D20" s="35" t="str">
        <f>IFERROR(VLOOKUP($C20,'Entocentric lens DB'!$B$5:$T$309,MATCH('Entocentric lens DB'!$D$4,'Entocentric lens DB'!$B$4:$T$4,0),0),"")</f>
        <v/>
      </c>
      <c r="E20" s="35" t="str">
        <f>IFERROR(VLOOKUP($C20,'Entocentric lens DB'!$B$5:$T$309,MATCH('Entocentric lens DB'!$E$4,'Entocentric lens DB'!$B$4:$T$4,0),0),"")</f>
        <v/>
      </c>
      <c r="F20" s="35" t="str">
        <f>IFERROR(VLOOKUP($C20,'Entocentric lens DB'!$B$5:$T$309,MATCH('Entocentric lens DB'!$F$4,'Entocentric lens DB'!$B$4:$T$4,0),0),"")</f>
        <v/>
      </c>
      <c r="G20" s="35" t="str">
        <f>IFERROR(VLOOKUP($C20,'Entocentric lens DB'!$B$5:$T$309,MATCH('Entocentric lens DB'!$G$4,'Entocentric lens DB'!$B$4:$T$4,0),0),"")</f>
        <v/>
      </c>
      <c r="H20" s="35" t="str">
        <f>IFERROR(VLOOKUP($C20,'Entocentric lens DB'!$B$5:$T$309,MATCH('Entocentric lens DB'!$P$4,'Entocentric lens DB'!$B$4:$T$4,0),0),"")</f>
        <v/>
      </c>
      <c r="I20" s="42" t="str">
        <f>IFERROR(VLOOKUP($C20,'Entocentric lens DB'!$B$5:$T$309,MATCH('Entocentric lens DB'!$Q$4,'Entocentric lens DB'!$B$4:$T$4,0),0),"")</f>
        <v/>
      </c>
      <c r="J20" s="35" t="str">
        <f>IFERROR(VLOOKUP($I20,'Optotune lens DB'!$B$5:$I$23,MATCH('Optotune lens DB'!$I$4,'Optotune lens DB'!$B$4:$I$4,0),0),"")</f>
        <v/>
      </c>
      <c r="L20" s="35" t="str">
        <f>IFERROR(VLOOKUP($C20,'Entocentric lens DB'!$B$5:$T$309,MATCH('Entocentric lens DB'!$R$4,'Entocentric lens DB'!$B$4:$T$4,0),0),"")</f>
        <v/>
      </c>
      <c r="M20" s="41" t="str">
        <f>IF(ISBLANK(C20),"",'Overview (Tele)'!$H$3)</f>
        <v/>
      </c>
      <c r="N20" s="32" t="str">
        <f>IF(ISBLANK(C20),"",IF(IFERROR(1000/(1000/$M20+VLOOKUP($I20,'Optotune lens DB'!$B$5:$H$23,MATCH('Optotune lens DB'!$D$4,'Optotune lens DB'!$B$4:$H$4,0),0)),"inf")&lt;0,"inf",IFERROR(1000/(1000/$M20+VLOOKUP($I20,'Optotune lens DB'!$B$5:$H$23,MATCH('Optotune lens DB'!$D$4,'Optotune lens DB'!$B$4:$H$4,0),0)),"inf")))</f>
        <v/>
      </c>
      <c r="O20" s="32" t="str">
        <f>IF(ISBLANK(C20),"",IF(N20="inf",1000/(VLOOKUP($I20,'Optotune lens DB'!$B$5:$H$23,MATCH('Optotune lens DB'!$E$4,'Optotune lens DB'!$B$4:$H$4,0),0)-VLOOKUP($I20,'Optotune lens DB'!$B$5:$H$23,MATCH('Optotune lens DB'!$D$4,'Optotune lens DB'!$B$4:$H$4,0),0)),1000/(1000/$M20+VLOOKUP($I20,'Optotune lens DB'!$B$5:$H$23,MATCH('Optotune lens DB'!$E$4,'Optotune lens DB'!$B$4:$H$4,0),0))))</f>
        <v/>
      </c>
      <c r="P20" s="35"/>
      <c r="Q20" s="45" t="str">
        <f>IFERROR(IF(VLOOKUP($C20,'Entocentric lens DB'!$B$5:$T$309,MATCH('Entocentric lens DB'!$M$4,'Entocentric lens DB'!$B$4:$T$4,0),0)=0,"",VLOOKUP($C20,'Entocentric lens DB'!$B$5:$T$309,MATCH('Entocentric lens DB'!$M$4,'Entocentric lens DB'!$B$4:$T$4,0),0)),"")</f>
        <v/>
      </c>
    </row>
    <row r="21" spans="2:19">
      <c r="B21" s="31" t="s">
        <v>87</v>
      </c>
      <c r="C21" s="30" t="s">
        <v>131</v>
      </c>
      <c r="D21" s="30" t="s">
        <v>131</v>
      </c>
      <c r="E21" s="30" t="s">
        <v>131</v>
      </c>
      <c r="F21" s="30" t="s">
        <v>131</v>
      </c>
      <c r="G21" s="30" t="s">
        <v>131</v>
      </c>
      <c r="H21" s="30" t="s">
        <v>131</v>
      </c>
      <c r="I21" s="30" t="s">
        <v>131</v>
      </c>
      <c r="J21" s="30" t="s">
        <v>131</v>
      </c>
      <c r="K21" s="30" t="s">
        <v>131</v>
      </c>
      <c r="L21" s="30" t="s">
        <v>131</v>
      </c>
      <c r="M21" s="30" t="s">
        <v>131</v>
      </c>
      <c r="N21" s="30" t="s">
        <v>131</v>
      </c>
      <c r="O21" s="30" t="s">
        <v>131</v>
      </c>
      <c r="P21" s="30" t="s">
        <v>131</v>
      </c>
      <c r="Q21" s="30" t="s">
        <v>131</v>
      </c>
      <c r="R21" s="30" t="s">
        <v>131</v>
      </c>
      <c r="S21" s="30" t="s">
        <v>131</v>
      </c>
    </row>
  </sheetData>
  <phoneticPr fontId="20" type="noConversion"/>
  <dataValidations count="4">
    <dataValidation type="list" allowBlank="1" showInputMessage="1" showErrorMessage="1" sqref="H5:H20 J5:J20" xr:uid="{00000000-0002-0000-2100-000000000000}">
      <formula1>Prices</formula1>
    </dataValidation>
    <dataValidation type="list" allowBlank="1" showInputMessage="1" showErrorMessage="1" sqref="G5:G20" xr:uid="{00000000-0002-0000-2100-000001000000}">
      <formula1>Filter</formula1>
    </dataValidation>
    <dataValidation type="list" allowBlank="1" showInputMessage="1" showErrorMessage="1" sqref="F5:F20" xr:uid="{00000000-0002-0000-2100-000002000000}">
      <formula1>Formats</formula1>
    </dataValidation>
    <dataValidation type="list" allowBlank="1" showInputMessage="1" showErrorMessage="1" sqref="E5:E20" xr:uid="{00000000-0002-0000-2100-000003000000}">
      <formula1>Mounts</formula1>
    </dataValidation>
  </dataValidations>
  <hyperlinks>
    <hyperlink ref="B2" location="Overview!A1" display="Back to overview" xr:uid="{00000000-0004-0000-2100-000000000000}"/>
    <hyperlink ref="R6" r:id="rId1" xr:uid="{39E01F38-878E-430A-8584-57B77DE00977}"/>
  </hyperlinks>
  <pageMargins left="0.3" right="0.3" top="0.5" bottom="0.5" header="0.1" footer="0.1"/>
  <pageSetup paperSize="9" orientation="landscape"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S2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613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Qioptiq</v>
      </c>
      <c r="C5" s="49" t="s">
        <v>575</v>
      </c>
      <c r="D5" s="35">
        <f>IFERROR(VLOOKUP($C5,'Entocentric lens DB'!$B$5:$T$309,MATCH('Entocentric lens DB'!$D$4,'Entocentric lens DB'!$B$4:$T$4,0),0),"")</f>
        <v>75</v>
      </c>
      <c r="E5" s="35" t="str">
        <f>IFERROR(VLOOKUP($C5,'Entocentric lens DB'!$B$5:$T$309,MATCH('Entocentric lens DB'!$E$4,'Entocentric lens DB'!$B$4:$T$4,0),0),"")</f>
        <v>M42-mount</v>
      </c>
      <c r="F5" s="35" t="str">
        <f>IFERROR(VLOOKUP($C5,'Entocentric lens DB'!$B$5:$T$309,MATCH('Entocentric lens DB'!$F$4,'Entocentric lens DB'!$B$4:$T$4,0),0),"")</f>
        <v>60mm</v>
      </c>
      <c r="G5" s="35">
        <f>IFERROR(VLOOKUP($C5,'Entocentric lens DB'!$B$5:$T$309,MATCH('Entocentric lens DB'!$G$4,'Entocentric lens DB'!$B$4:$T$4,0),0),"")</f>
        <v>0</v>
      </c>
      <c r="H5" s="35" t="str">
        <f>IFERROR(VLOOKUP($C5,'Entocentric lens DB'!$B$5:$T$309,MATCH('Entocentric lens DB'!$P$4,'Entocentric lens DB'!$B$4:$T$4,0),0),"")</f>
        <v>200-500$</v>
      </c>
      <c r="I5" s="42" t="str">
        <f>IFERROR(VLOOKUP($C5,'Entocentric lens DB'!$B$5:$T$309,MATCH('Entocentric lens DB'!$Q$4,'Entocentric lens DB'!$B$4:$T$4,0),0),"")</f>
        <v>EL-16-40-TC-VIS-5D-M42</v>
      </c>
      <c r="J5" s="35" t="str">
        <f>IFERROR(VLOOKUP($I5,'Optotune lens DB'!$B$5:$I$23,MATCH('Optotune lens DB'!$I$4,'Optotune lens DB'!$B$4:$I$4,0),0),"")</f>
        <v>500-1000$</v>
      </c>
      <c r="K5" s="3" t="s">
        <v>574</v>
      </c>
      <c r="L5" s="35" t="str">
        <f>IFERROR(VLOOKUP($C5,'Entocentric lens DB'!$B$5:$T$309,MATCH('Entocentric lens DB'!$R$4,'Entocentric lens DB'!$B$4:$T$4,0),0),"")</f>
        <v>NA</v>
      </c>
      <c r="M5" s="41"/>
      <c r="N5" s="41"/>
      <c r="O5" s="41"/>
      <c r="P5" s="35" t="s">
        <v>660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5</v>
      </c>
      <c r="R5" s="85" t="s">
        <v>621</v>
      </c>
      <c r="S5" s="3" t="s">
        <v>623</v>
      </c>
    </row>
    <row r="6" spans="1:19">
      <c r="B6" s="3" t="str">
        <f>IFERROR(VLOOKUP($C6,'Entocentric lens DB'!$B$5:$T$309,MATCH('Entocentric lens DB'!$C$4,'Entocentric lens DB'!$B$4:$T$4,0),0),"")</f>
        <v>Schneider</v>
      </c>
      <c r="C6" s="28" t="s">
        <v>121</v>
      </c>
      <c r="D6" s="35">
        <f>IFERROR(VLOOKUP($C6,'Entocentric lens DB'!$B$5:$T$309,MATCH('Entocentric lens DB'!$D$4,'Entocentric lens DB'!$B$4:$T$4,0),0),"")</f>
        <v>60</v>
      </c>
      <c r="E6" s="35" t="str">
        <f>IFERROR(VLOOKUP($C6,'Entocentric lens DB'!$B$5:$T$309,MATCH('Entocentric lens DB'!$E$4,'Entocentric lens DB'!$B$4:$T$4,0),0),"")</f>
        <v>M42-mount</v>
      </c>
      <c r="F6" s="35" t="str">
        <f>IFERROR(VLOOKUP($C6,'Entocentric lens DB'!$B$5:$T$309,MATCH('Entocentric lens DB'!$F$4,'Entocentric lens DB'!$B$4:$T$4,0),0),"")</f>
        <v>30mm</v>
      </c>
      <c r="G6" s="35">
        <f>IFERROR(VLOOKUP($C6,'Entocentric lens DB'!$B$5:$T$309,MATCH('Entocentric lens DB'!$G$4,'Entocentric lens DB'!$B$4:$T$4,0),0),"")</f>
        <v>0</v>
      </c>
      <c r="H6" s="35" t="str">
        <f>IFERROR(VLOOKUP($C6,'Entocentric lens DB'!$B$5:$T$309,MATCH('Entocentric lens DB'!$P$4,'Entocentric lens DB'!$B$4:$T$4,0),0),"")</f>
        <v>500-1000$</v>
      </c>
      <c r="I6" s="42" t="str">
        <f>IFERROR(VLOOKUP($C6,'Entocentric lens DB'!$B$5:$T$309,MATCH('Entocentric lens DB'!$Q$4,'Entocentric lens DB'!$B$4:$T$4,0),0),"")</f>
        <v>EL-16-40-TC-VIS-5D-M42</v>
      </c>
      <c r="J6" s="35" t="str">
        <f>IFERROR(VLOOKUP($I6,'Optotune lens DB'!$B$5:$I$23,MATCH('Optotune lens DB'!$I$4,'Optotune lens DB'!$B$4:$I$4,0),0),"")</f>
        <v>500-1000$</v>
      </c>
      <c r="K6" s="3" t="s">
        <v>574</v>
      </c>
      <c r="L6" s="35" t="str">
        <f>IFERROR(VLOOKUP($C6,'Entocentric lens DB'!$B$5:$T$309,MATCH('Entocentric lens DB'!$R$4,'Entocentric lens DB'!$B$4:$T$4,0),0),"")</f>
        <v>10mm</v>
      </c>
      <c r="M6" s="41"/>
      <c r="N6" s="82" t="s">
        <v>656</v>
      </c>
      <c r="O6" s="82">
        <v>350</v>
      </c>
      <c r="P6" s="35" t="s">
        <v>660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5</v>
      </c>
      <c r="R6" s="85" t="s">
        <v>255</v>
      </c>
      <c r="S6" s="3" t="s">
        <v>659</v>
      </c>
    </row>
    <row r="7" spans="1:19">
      <c r="B7" s="3" t="str">
        <f>IFERROR(VLOOKUP($C7,'Entocentric lens DB'!$B$5:$T$309,MATCH('Entocentric lens DB'!$C$4,'Entocentric lens DB'!$B$4:$T$4,0),0),"")</f>
        <v>Linos</v>
      </c>
      <c r="C7" s="49" t="s">
        <v>713</v>
      </c>
      <c r="D7" s="35">
        <f>IFERROR(VLOOKUP($C7,'Entocentric lens DB'!$B$5:$T$309,MATCH('Entocentric lens DB'!$D$4,'Entocentric lens DB'!$B$4:$T$4,0),0),"")</f>
        <v>60</v>
      </c>
      <c r="E7" s="35" t="str">
        <f>IFERROR(VLOOKUP($C7,'Entocentric lens DB'!$B$5:$T$309,MATCH('Entocentric lens DB'!$E$4,'Entocentric lens DB'!$B$4:$T$4,0),0),"")</f>
        <v>M42-mount</v>
      </c>
      <c r="F7" s="35" t="str">
        <f>IFERROR(VLOOKUP($C7,'Entocentric lens DB'!$B$5:$T$309,MATCH('Entocentric lens DB'!$F$4,'Entocentric lens DB'!$B$4:$T$4,0),0),"")</f>
        <v>60mm</v>
      </c>
      <c r="G7" s="35" t="str">
        <f>IFERROR(VLOOKUP($C7,'Entocentric lens DB'!$B$5:$T$309,MATCH('Entocentric lens DB'!$G$4,'Entocentric lens DB'!$B$4:$T$4,0),0),"")</f>
        <v>Larger</v>
      </c>
      <c r="H7" s="35" t="str">
        <f>IFERROR(VLOOKUP($C7,'Entocentric lens DB'!$B$5:$T$309,MATCH('Entocentric lens DB'!$P$4,'Entocentric lens DB'!$B$4:$T$4,0),0),"")</f>
        <v>500-1000$</v>
      </c>
      <c r="I7" s="42" t="str">
        <f>IFERROR(VLOOKUP($C7,'Entocentric lens DB'!$B$5:$T$309,MATCH('Entocentric lens DB'!$Q$4,'Entocentric lens DB'!$B$4:$T$4,0),0),"")</f>
        <v>EL-16-40-TC-VIS-5D-M42</v>
      </c>
      <c r="J7" s="35" t="str">
        <f>IFERROR(VLOOKUP($I7,'Optotune lens DB'!$B$5:$I$23,MATCH('Optotune lens DB'!$I$4,'Optotune lens DB'!$B$4:$I$4,0),0),"")</f>
        <v>500-1000$</v>
      </c>
      <c r="K7" s="3" t="s">
        <v>717</v>
      </c>
      <c r="L7" s="35" t="str">
        <f>IFERROR(VLOOKUP($C7,'Entocentric lens DB'!$B$5:$T$309,MATCH('Entocentric lens DB'!$R$4,'Entocentric lens DB'!$B$4:$T$4,0),0),"")</f>
        <v>13mm</v>
      </c>
      <c r="M7" s="41"/>
      <c r="N7" s="82" t="s">
        <v>656</v>
      </c>
      <c r="O7" s="82">
        <v>350</v>
      </c>
      <c r="P7" s="35" t="s">
        <v>660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5</v>
      </c>
    </row>
    <row r="8" spans="1:19">
      <c r="B8" s="3" t="str">
        <f>IFERROR(VLOOKUP($C8,'Entocentric lens DB'!$B$5:$T$309,MATCH('Entocentric lens DB'!$C$4,'Entocentric lens DB'!$B$4:$T$4,0),0),"")</f>
        <v>Linos</v>
      </c>
      <c r="C8" s="49" t="s">
        <v>714</v>
      </c>
      <c r="D8" s="35">
        <f>IFERROR(VLOOKUP($C8,'Entocentric lens DB'!$B$5:$T$309,MATCH('Entocentric lens DB'!$D$4,'Entocentric lens DB'!$B$4:$T$4,0),0),"")</f>
        <v>100</v>
      </c>
      <c r="E8" s="35" t="str">
        <f>IFERROR(VLOOKUP($C8,'Entocentric lens DB'!$B$5:$T$309,MATCH('Entocentric lens DB'!$E$4,'Entocentric lens DB'!$B$4:$T$4,0),0),"")</f>
        <v>M42-mount</v>
      </c>
      <c r="F8" s="35" t="str">
        <f>IFERROR(VLOOKUP($C8,'Entocentric lens DB'!$B$5:$T$309,MATCH('Entocentric lens DB'!$F$4,'Entocentric lens DB'!$B$4:$T$4,0),0),"")</f>
        <v>60mm</v>
      </c>
      <c r="G8" s="35" t="str">
        <f>IFERROR(VLOOKUP($C8,'Entocentric lens DB'!$B$5:$T$309,MATCH('Entocentric lens DB'!$G$4,'Entocentric lens DB'!$B$4:$T$4,0),0),"")</f>
        <v>Larger</v>
      </c>
      <c r="H8" s="35" t="str">
        <f>IFERROR(VLOOKUP($C8,'Entocentric lens DB'!$B$5:$T$309,MATCH('Entocentric lens DB'!$P$4,'Entocentric lens DB'!$B$4:$T$4,0),0),"")</f>
        <v>500-1000$</v>
      </c>
      <c r="I8" s="42" t="str">
        <f>IFERROR(VLOOKUP($C8,'Entocentric lens DB'!$B$5:$T$309,MATCH('Entocentric lens DB'!$Q$4,'Entocentric lens DB'!$B$4:$T$4,0),0),"")</f>
        <v>EL-16-40-TC-VIS-5D-M42</v>
      </c>
      <c r="J8" s="35" t="str">
        <f>IFERROR(VLOOKUP($I8,'Optotune lens DB'!$B$5:$I$23,MATCH('Optotune lens DB'!$I$4,'Optotune lens DB'!$B$4:$I$4,0),0),"")</f>
        <v>500-1000$</v>
      </c>
      <c r="K8" s="3" t="s">
        <v>717</v>
      </c>
      <c r="L8" s="35" t="str">
        <f>IFERROR(VLOOKUP($C8,'Entocentric lens DB'!$B$5:$T$309,MATCH('Entocentric lens DB'!$R$4,'Entocentric lens DB'!$B$4:$T$4,0),0),"")</f>
        <v>47mm</v>
      </c>
      <c r="M8" s="41"/>
      <c r="N8" s="82" t="s">
        <v>656</v>
      </c>
      <c r="O8" s="82">
        <v>350</v>
      </c>
      <c r="P8" s="35" t="s">
        <v>660</v>
      </c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5</v>
      </c>
    </row>
    <row r="9" spans="1:19">
      <c r="B9" s="3" t="str">
        <f>IFERROR(VLOOKUP($C9,'Entocentric lens DB'!$B$5:$T$309,MATCH('Entocentric lens DB'!$C$4,'Entocentric lens DB'!$B$4:$T$4,0),0),"")</f>
        <v>Kowa</v>
      </c>
      <c r="C9" s="49" t="s">
        <v>725</v>
      </c>
      <c r="D9" s="35">
        <f>IFERROR(VLOOKUP($C9,'Entocentric lens DB'!$B$5:$T$309,MATCH('Entocentric lens DB'!$D$4,'Entocentric lens DB'!$B$4:$T$4,0),0),"")</f>
        <v>65</v>
      </c>
      <c r="E9" s="35" t="str">
        <f>IFERROR(VLOOKUP($C9,'Entocentric lens DB'!$B$5:$T$309,MATCH('Entocentric lens DB'!$E$4,'Entocentric lens DB'!$B$4:$T$4,0),0),"")</f>
        <v>M42-mount</v>
      </c>
      <c r="F9" s="35" t="str">
        <f>IFERROR(VLOOKUP($C9,'Entocentric lens DB'!$B$5:$T$309,MATCH('Entocentric lens DB'!$F$4,'Entocentric lens DB'!$B$4:$T$4,0),0),"")</f>
        <v>30mm</v>
      </c>
      <c r="G9" s="35">
        <f>IFERROR(VLOOKUP($C9,'Entocentric lens DB'!$B$5:$T$309,MATCH('Entocentric lens DB'!$G$4,'Entocentric lens DB'!$B$4:$T$4,0),0),"")</f>
        <v>0</v>
      </c>
      <c r="H9" s="35" t="str">
        <f>IFERROR(VLOOKUP($C9,'Entocentric lens DB'!$B$5:$T$309,MATCH('Entocentric lens DB'!$P$4,'Entocentric lens DB'!$B$4:$T$4,0),0),"")</f>
        <v>1000-2000$</v>
      </c>
      <c r="I9" s="42" t="str">
        <f>IFERROR(VLOOKUP($C9,'Entocentric lens DB'!$B$5:$T$309,MATCH('Entocentric lens DB'!$Q$4,'Entocentric lens DB'!$B$4:$T$4,0),0),"")</f>
        <v>EL-16-40-TC-VIS-5D-M42</v>
      </c>
      <c r="J9" s="35" t="str">
        <f>IFERROR(VLOOKUP($I9,'Optotune lens DB'!$B$5:$I$23,MATCH('Optotune lens DB'!$I$4,'Optotune lens DB'!$B$4:$I$4,0),0),"")</f>
        <v>500-1000$</v>
      </c>
      <c r="K9" s="3" t="s">
        <v>717</v>
      </c>
      <c r="L9" s="35" t="str">
        <f>IFERROR(VLOOKUP($C9,'Entocentric lens DB'!$B$5:$T$309,MATCH('Entocentric lens DB'!$R$4,'Entocentric lens DB'!$B$4:$T$4,0),0),"")</f>
        <v>0mm</v>
      </c>
      <c r="M9" s="41"/>
      <c r="N9" s="82" t="s">
        <v>656</v>
      </c>
      <c r="O9" s="82">
        <v>350</v>
      </c>
      <c r="P9" s="35" t="s">
        <v>660</v>
      </c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7.5</v>
      </c>
    </row>
    <row r="10" spans="1:19">
      <c r="B10" s="3" t="str">
        <f>IFERROR(VLOOKUP($C10,'Entocentric lens DB'!$B$5:$T$309,MATCH('Entocentric lens DB'!$C$4,'Entocentric lens DB'!$B$4:$T$4,0),0),"")</f>
        <v/>
      </c>
      <c r="C10" s="49"/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32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/>
    </row>
    <row r="11" spans="1:19">
      <c r="B11" s="3" t="str">
        <f>IFERROR(VLOOKUP($C11,'Entocentric lens DB'!$B$5:$T$309,MATCH('Entocentric lens DB'!$C$4,'Entocentric lens DB'!$B$4:$T$4,0),0),"")</f>
        <v/>
      </c>
      <c r="C11" s="49"/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/>
    </row>
    <row r="12" spans="1:19">
      <c r="B12" s="3" t="str">
        <f>IFERROR(VLOOKUP($C12,'Entocentric lens DB'!$B$5:$T$309,MATCH('Entocentric lens DB'!$C$4,'Entocentric lens DB'!$B$4:$T$4,0),0),"")</f>
        <v/>
      </c>
      <c r="C12" s="49"/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/>
      </c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/>
    </row>
    <row r="13" spans="1:19">
      <c r="B13" s="3" t="str">
        <f>IFERROR(VLOOKUP($C13,'Entocentric lens DB'!$B$5:$T$309,MATCH('Entocentric lens DB'!$C$4,'Entocentric lens DB'!$B$4:$T$4,0),0),"")</f>
        <v/>
      </c>
      <c r="C13" s="49"/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/>
    </row>
    <row r="14" spans="1:19">
      <c r="B14" s="3" t="str">
        <f>IFERROR(VLOOKUP($C14,'Entocentric lens DB'!$B$5:$T$309,MATCH('Entocentric lens DB'!$C$4,'Entocentric lens DB'!$B$4:$T$4,0),0),"")</f>
        <v/>
      </c>
      <c r="C14" s="49"/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/>
    </row>
    <row r="15" spans="1:19">
      <c r="D15" s="35"/>
      <c r="E15" s="35"/>
      <c r="F15" s="35"/>
      <c r="G15" s="35"/>
      <c r="H15" s="35"/>
      <c r="I15" s="42"/>
      <c r="J15" s="35"/>
      <c r="L15" s="35"/>
      <c r="M15" s="41" t="str">
        <f>IF(ISBLANK(C15),"",Overview!$H$3)</f>
        <v/>
      </c>
      <c r="N15" s="32"/>
      <c r="O15" s="32"/>
      <c r="P15" s="35"/>
      <c r="Q15" s="45"/>
    </row>
    <row r="16" spans="1:19">
      <c r="D16" s="35"/>
      <c r="E16" s="35"/>
      <c r="F16" s="35"/>
      <c r="G16" s="35"/>
      <c r="H16" s="35"/>
      <c r="I16" s="42"/>
      <c r="J16" s="35"/>
      <c r="L16" s="35"/>
      <c r="M16" s="41" t="str">
        <f>IF(ISBLANK(C16),"",Overview!$H$3)</f>
        <v/>
      </c>
      <c r="N16" s="32"/>
      <c r="O16" s="32"/>
      <c r="P16" s="35"/>
      <c r="Q16" s="45"/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IF(ISBLANK(C19),"",'Overview (Tele)'!$H$3)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1" t="s">
        <v>87</v>
      </c>
      <c r="C20" s="30" t="s">
        <v>131</v>
      </c>
      <c r="D20" s="30" t="s">
        <v>131</v>
      </c>
      <c r="E20" s="30" t="s">
        <v>131</v>
      </c>
      <c r="F20" s="30" t="s">
        <v>131</v>
      </c>
      <c r="G20" s="30" t="s">
        <v>131</v>
      </c>
      <c r="H20" s="30" t="s">
        <v>131</v>
      </c>
      <c r="I20" s="30" t="s">
        <v>131</v>
      </c>
      <c r="J20" s="30" t="s">
        <v>131</v>
      </c>
      <c r="K20" s="30" t="s">
        <v>131</v>
      </c>
      <c r="L20" s="30" t="s">
        <v>131</v>
      </c>
      <c r="M20" s="30" t="s">
        <v>131</v>
      </c>
      <c r="N20" s="30" t="s">
        <v>131</v>
      </c>
      <c r="O20" s="30" t="s">
        <v>131</v>
      </c>
      <c r="P20" s="30" t="s">
        <v>131</v>
      </c>
      <c r="Q20" s="30" t="s">
        <v>131</v>
      </c>
      <c r="R20" s="30" t="s">
        <v>131</v>
      </c>
      <c r="S20" s="30" t="s">
        <v>131</v>
      </c>
    </row>
  </sheetData>
  <phoneticPr fontId="20" type="noConversion"/>
  <dataValidations count="4">
    <dataValidation type="list" allowBlank="1" showInputMessage="1" showErrorMessage="1" sqref="E5:E19" xr:uid="{00000000-0002-0000-2200-000000000000}">
      <formula1>Mounts</formula1>
    </dataValidation>
    <dataValidation type="list" allowBlank="1" showInputMessage="1" showErrorMessage="1" sqref="F5:F19" xr:uid="{00000000-0002-0000-2200-000001000000}">
      <formula1>Formats</formula1>
    </dataValidation>
    <dataValidation type="list" allowBlank="1" showInputMessage="1" showErrorMessage="1" sqref="G5:G19" xr:uid="{00000000-0002-0000-2200-000002000000}">
      <formula1>Filter</formula1>
    </dataValidation>
    <dataValidation type="list" allowBlank="1" showInputMessage="1" showErrorMessage="1" sqref="J5:J19 H5:H19" xr:uid="{00000000-0002-0000-2200-000003000000}">
      <formula1>Prices</formula1>
    </dataValidation>
  </dataValidations>
  <hyperlinks>
    <hyperlink ref="B2" location="Overview!A1" display="Back to overview" xr:uid="{00000000-0004-0000-2200-000000000000}"/>
    <hyperlink ref="R5" r:id="rId1" xr:uid="{4B2CBD4C-9E00-4368-826B-FCF7BE665DD4}"/>
    <hyperlink ref="R6" r:id="rId2" xr:uid="{8DE728E4-13DE-4D90-8D11-CA0CD54F6F47}"/>
  </hyperlinks>
  <pageMargins left="0.3" right="0.3" top="0.5" bottom="0.5" header="0.1" footer="0.1"/>
  <pageSetup paperSize="9" orientation="landscape" r:id="rId3"/>
  <legacyDrawing r:id="rId4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24"/>
  <sheetViews>
    <sheetView showGridLines="0" zoomScale="115" zoomScaleNormal="115" workbookViewId="0"/>
  </sheetViews>
  <sheetFormatPr defaultColWidth="9.140625" defaultRowHeight="15"/>
  <cols>
    <col min="1" max="1" width="2.28515625" style="3" customWidth="1"/>
    <col min="2" max="2" width="24.5703125" style="3" customWidth="1"/>
    <col min="3" max="3" width="13.5703125" style="3" customWidth="1"/>
    <col min="4" max="5" width="8.42578125" style="3" customWidth="1"/>
    <col min="6" max="6" width="8.85546875" style="3" customWidth="1"/>
    <col min="7" max="7" width="10.85546875" style="3" customWidth="1"/>
    <col min="8" max="8" width="12.5703125" style="3" customWidth="1"/>
    <col min="9" max="9" width="10.28515625" style="3" customWidth="1"/>
    <col min="10" max="10" width="19.42578125" style="3" customWidth="1"/>
    <col min="11" max="11" width="17.42578125" style="3" customWidth="1"/>
    <col min="12" max="12" width="11" style="3" customWidth="1"/>
    <col min="13" max="13" width="29.7109375" style="3" customWidth="1"/>
    <col min="14" max="16384" width="9.140625" style="3"/>
  </cols>
  <sheetData>
    <row r="1" spans="1:9" ht="18.75">
      <c r="A1" s="2"/>
      <c r="B1" s="7" t="s">
        <v>63</v>
      </c>
      <c r="C1" s="2"/>
      <c r="D1" s="2"/>
      <c r="E1" s="2"/>
      <c r="F1" s="2"/>
      <c r="G1" s="2"/>
      <c r="H1" s="2"/>
      <c r="I1" s="2"/>
    </row>
    <row r="2" spans="1:9">
      <c r="B2" s="8" t="s">
        <v>60</v>
      </c>
    </row>
    <row r="3" spans="1:9" ht="15.75" thickBot="1"/>
    <row r="4" spans="1:9" ht="46.5" thickTop="1" thickBot="1">
      <c r="B4" s="4" t="s">
        <v>51</v>
      </c>
      <c r="C4" s="4" t="s">
        <v>82</v>
      </c>
      <c r="D4" s="4" t="s">
        <v>83</v>
      </c>
      <c r="E4" s="4" t="s">
        <v>84</v>
      </c>
      <c r="F4" s="4" t="s">
        <v>135</v>
      </c>
      <c r="G4" s="4" t="s">
        <v>64</v>
      </c>
      <c r="H4" s="4" t="s">
        <v>65</v>
      </c>
      <c r="I4" s="4" t="s">
        <v>130</v>
      </c>
    </row>
    <row r="5" spans="1:9" ht="15.75" thickTop="1">
      <c r="B5" s="28" t="s">
        <v>759</v>
      </c>
      <c r="C5" s="29">
        <v>3</v>
      </c>
      <c r="D5" s="29">
        <v>-13</v>
      </c>
      <c r="E5" s="29">
        <v>13</v>
      </c>
      <c r="F5" s="29">
        <v>4</v>
      </c>
      <c r="G5" s="29" t="s">
        <v>70</v>
      </c>
      <c r="H5" s="29" t="s">
        <v>70</v>
      </c>
      <c r="I5" s="36" t="s">
        <v>126</v>
      </c>
    </row>
    <row r="6" spans="1:9">
      <c r="B6" s="28" t="s">
        <v>66</v>
      </c>
      <c r="C6" s="29">
        <v>10</v>
      </c>
      <c r="D6" s="29">
        <v>-1.5</v>
      </c>
      <c r="E6" s="29">
        <v>3.5</v>
      </c>
      <c r="F6" s="29">
        <v>20.7</v>
      </c>
      <c r="G6" s="29" t="s">
        <v>67</v>
      </c>
      <c r="H6" s="29" t="s">
        <v>67</v>
      </c>
      <c r="I6" s="36" t="s">
        <v>127</v>
      </c>
    </row>
    <row r="7" spans="1:9">
      <c r="B7" s="28" t="s">
        <v>68</v>
      </c>
      <c r="C7" s="29">
        <v>10</v>
      </c>
      <c r="D7" s="29">
        <v>5</v>
      </c>
      <c r="E7" s="29">
        <v>10</v>
      </c>
      <c r="F7" s="29">
        <v>20.7</v>
      </c>
      <c r="G7" s="29" t="s">
        <v>67</v>
      </c>
      <c r="H7" s="29" t="s">
        <v>67</v>
      </c>
      <c r="I7" s="36" t="s">
        <v>127</v>
      </c>
    </row>
    <row r="8" spans="1:9">
      <c r="B8" s="28" t="s">
        <v>69</v>
      </c>
      <c r="C8" s="29">
        <v>16</v>
      </c>
      <c r="D8" s="29">
        <v>-2</v>
      </c>
      <c r="E8" s="29">
        <v>3</v>
      </c>
      <c r="F8" s="29">
        <v>11.9</v>
      </c>
      <c r="G8" s="29" t="s">
        <v>70</v>
      </c>
      <c r="H8" s="29" t="s">
        <v>70</v>
      </c>
      <c r="I8" s="36" t="s">
        <v>128</v>
      </c>
    </row>
    <row r="9" spans="1:9">
      <c r="B9" s="28" t="s">
        <v>71</v>
      </c>
      <c r="C9" s="29">
        <v>16</v>
      </c>
      <c r="D9" s="29">
        <v>-2</v>
      </c>
      <c r="E9" s="29">
        <v>3</v>
      </c>
      <c r="F9" s="29">
        <v>17.5</v>
      </c>
      <c r="G9" s="29" t="s">
        <v>67</v>
      </c>
      <c r="H9" s="29" t="s">
        <v>67</v>
      </c>
      <c r="I9" s="36" t="s">
        <v>128</v>
      </c>
    </row>
    <row r="10" spans="1:9">
      <c r="B10" s="28" t="s">
        <v>72</v>
      </c>
      <c r="C10" s="29">
        <v>16</v>
      </c>
      <c r="D10" s="29">
        <v>-2</v>
      </c>
      <c r="E10" s="29">
        <v>3</v>
      </c>
      <c r="F10" s="29">
        <v>17.5</v>
      </c>
      <c r="G10" s="29" t="s">
        <v>73</v>
      </c>
      <c r="H10" s="29" t="s">
        <v>74</v>
      </c>
      <c r="I10" s="36" t="s">
        <v>128</v>
      </c>
    </row>
    <row r="11" spans="1:9">
      <c r="B11" s="28" t="s">
        <v>85</v>
      </c>
      <c r="C11" s="29">
        <v>16</v>
      </c>
      <c r="D11" s="29">
        <v>-2</v>
      </c>
      <c r="E11" s="29">
        <v>3</v>
      </c>
      <c r="F11" s="29">
        <v>17.5</v>
      </c>
      <c r="G11" s="29" t="s">
        <v>86</v>
      </c>
      <c r="H11" s="29" t="s">
        <v>86</v>
      </c>
      <c r="I11" s="36" t="s">
        <v>128</v>
      </c>
    </row>
    <row r="12" spans="1:9">
      <c r="B12" s="28" t="s">
        <v>75</v>
      </c>
      <c r="C12" s="29">
        <v>16</v>
      </c>
      <c r="D12" s="29">
        <v>-2</v>
      </c>
      <c r="E12" s="29">
        <v>3</v>
      </c>
      <c r="F12" s="29">
        <v>17.5</v>
      </c>
      <c r="G12" s="29" t="s">
        <v>76</v>
      </c>
      <c r="H12" s="29" t="s">
        <v>74</v>
      </c>
      <c r="I12" s="36" t="s">
        <v>128</v>
      </c>
    </row>
    <row r="13" spans="1:9">
      <c r="B13" s="28" t="s">
        <v>77</v>
      </c>
      <c r="C13" s="29">
        <v>16</v>
      </c>
      <c r="D13" s="29">
        <v>-2</v>
      </c>
      <c r="E13" s="29">
        <v>3</v>
      </c>
      <c r="F13" s="29">
        <v>17.5</v>
      </c>
      <c r="G13" s="29" t="s">
        <v>78</v>
      </c>
      <c r="H13" s="29" t="s">
        <v>74</v>
      </c>
      <c r="I13" s="36" t="s">
        <v>128</v>
      </c>
    </row>
    <row r="14" spans="1:9">
      <c r="B14" s="28" t="s">
        <v>79</v>
      </c>
      <c r="C14" s="29">
        <v>16</v>
      </c>
      <c r="D14" s="29">
        <v>-2</v>
      </c>
      <c r="E14" s="29">
        <v>3</v>
      </c>
      <c r="F14" s="29">
        <v>30</v>
      </c>
      <c r="G14" s="29" t="s">
        <v>80</v>
      </c>
      <c r="H14" s="29" t="s">
        <v>80</v>
      </c>
      <c r="I14" s="36" t="s">
        <v>128</v>
      </c>
    </row>
    <row r="15" spans="1:9">
      <c r="B15" s="28" t="s">
        <v>81</v>
      </c>
      <c r="C15" s="29">
        <v>16</v>
      </c>
      <c r="D15" s="29">
        <v>-10</v>
      </c>
      <c r="E15" s="29">
        <v>10</v>
      </c>
      <c r="F15" s="29">
        <v>17.5</v>
      </c>
      <c r="G15" s="29" t="s">
        <v>67</v>
      </c>
      <c r="H15" s="29" t="s">
        <v>67</v>
      </c>
      <c r="I15" s="36" t="s">
        <v>128</v>
      </c>
    </row>
    <row r="16" spans="1:9">
      <c r="B16" s="1"/>
      <c r="C16" s="1"/>
      <c r="D16" s="1"/>
      <c r="E16" s="1"/>
      <c r="F16" s="1"/>
      <c r="G16" s="1"/>
      <c r="H16" s="1"/>
      <c r="I16" s="36"/>
    </row>
    <row r="17" spans="2:9">
      <c r="I17" s="36"/>
    </row>
    <row r="18" spans="2:9">
      <c r="I18" s="36"/>
    </row>
    <row r="19" spans="2:9">
      <c r="I19" s="36"/>
    </row>
    <row r="20" spans="2:9">
      <c r="I20" s="36"/>
    </row>
    <row r="21" spans="2:9">
      <c r="I21" s="36"/>
    </row>
    <row r="22" spans="2:9">
      <c r="I22" s="36"/>
    </row>
    <row r="23" spans="2:9">
      <c r="I23" s="36"/>
    </row>
    <row r="24" spans="2:9">
      <c r="B24" s="31" t="s">
        <v>87</v>
      </c>
      <c r="C24" s="30" t="s">
        <v>131</v>
      </c>
      <c r="D24" s="30" t="s">
        <v>131</v>
      </c>
      <c r="E24" s="30" t="s">
        <v>131</v>
      </c>
      <c r="F24" s="30" t="s">
        <v>131</v>
      </c>
      <c r="G24" s="30" t="s">
        <v>131</v>
      </c>
      <c r="H24" s="30" t="s">
        <v>131</v>
      </c>
      <c r="I24" s="30" t="s">
        <v>131</v>
      </c>
    </row>
  </sheetData>
  <phoneticPr fontId="20" type="noConversion"/>
  <dataValidations count="1">
    <dataValidation type="list" allowBlank="1" showInputMessage="1" showErrorMessage="1" sqref="I5:I23" xr:uid="{00000000-0002-0000-2300-000001000000}">
      <formula1>Prices</formula1>
    </dataValidation>
  </dataValidations>
  <hyperlinks>
    <hyperlink ref="B2" location="Overview!A1" display="Back to overview" xr:uid="{00000000-0004-0000-2300-000000000000}"/>
  </hyperlinks>
  <pageMargins left="0.3" right="0.3" top="0.5" bottom="0.5" header="0.1" footer="0.1"/>
  <pageSetup paperSize="9" orientation="landscape" r:id="rId1"/>
  <legacy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A1:T310"/>
  <sheetViews>
    <sheetView showGridLines="0" zoomScaleNormal="100" workbookViewId="0">
      <pane xSplit="2" ySplit="4" topLeftCell="C82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ColWidth="9.140625" defaultRowHeight="15"/>
  <cols>
    <col min="1" max="1" width="2.28515625" style="49" customWidth="1"/>
    <col min="2" max="2" width="27" style="49" bestFit="1" customWidth="1"/>
    <col min="3" max="3" width="18.7109375" style="49" customWidth="1"/>
    <col min="4" max="4" width="14.140625" style="49" customWidth="1"/>
    <col min="5" max="5" width="11.28515625" style="49" bestFit="1" customWidth="1"/>
    <col min="6" max="6" width="7.28515625" style="49" bestFit="1" customWidth="1"/>
    <col min="7" max="7" width="16.140625" style="49" customWidth="1"/>
    <col min="8" max="8" width="7.85546875" style="49" customWidth="1"/>
    <col min="9" max="10" width="8.85546875" style="49" customWidth="1"/>
    <col min="11" max="11" width="6.85546875" style="49" customWidth="1"/>
    <col min="12" max="12" width="8.85546875" style="49" customWidth="1"/>
    <col min="13" max="16" width="11" style="49" customWidth="1"/>
    <col min="17" max="17" width="24.140625" style="49" bestFit="1" customWidth="1"/>
    <col min="18" max="19" width="15.5703125" style="49" customWidth="1"/>
    <col min="20" max="20" width="95.140625" style="49" customWidth="1"/>
    <col min="21" max="21" width="19.42578125" style="49" customWidth="1"/>
    <col min="22" max="22" width="17.42578125" style="49" customWidth="1"/>
    <col min="23" max="23" width="11" style="49" customWidth="1"/>
    <col min="24" max="24" width="29.7109375" style="49" customWidth="1"/>
    <col min="25" max="16384" width="9.140625" style="49"/>
  </cols>
  <sheetData>
    <row r="1" spans="1:20" ht="18.75">
      <c r="A1" s="54"/>
      <c r="B1" s="55" t="s">
        <v>722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>
      <c r="B2" s="56" t="s">
        <v>60</v>
      </c>
    </row>
    <row r="3" spans="1:20" ht="15.75" thickBot="1">
      <c r="L3" s="57" t="s">
        <v>113</v>
      </c>
      <c r="M3" s="58">
        <v>0.8</v>
      </c>
      <c r="N3" s="58"/>
      <c r="O3" s="58"/>
      <c r="P3" s="58"/>
      <c r="Q3" s="58"/>
      <c r="R3" s="58"/>
      <c r="S3" s="58"/>
    </row>
    <row r="4" spans="1:20" ht="61.5" thickTop="1" thickBot="1">
      <c r="B4" s="59" t="s">
        <v>51</v>
      </c>
      <c r="C4" s="59" t="s">
        <v>52</v>
      </c>
      <c r="D4" s="61" t="s">
        <v>105</v>
      </c>
      <c r="E4" s="59" t="s">
        <v>61</v>
      </c>
      <c r="F4" s="59" t="s">
        <v>89</v>
      </c>
      <c r="G4" s="59" t="s">
        <v>88</v>
      </c>
      <c r="H4" s="59" t="s">
        <v>192</v>
      </c>
      <c r="I4" s="59" t="s">
        <v>227</v>
      </c>
      <c r="J4" s="59" t="s">
        <v>225</v>
      </c>
      <c r="K4" s="59" t="s">
        <v>224</v>
      </c>
      <c r="L4" s="59" t="s">
        <v>103</v>
      </c>
      <c r="M4" s="59" t="s">
        <v>114</v>
      </c>
      <c r="N4" s="59" t="s">
        <v>233</v>
      </c>
      <c r="O4" s="59" t="s">
        <v>147</v>
      </c>
      <c r="P4" s="59" t="s">
        <v>130</v>
      </c>
      <c r="Q4" s="59" t="s">
        <v>249</v>
      </c>
      <c r="R4" s="59" t="s">
        <v>257</v>
      </c>
      <c r="S4" s="59" t="s">
        <v>645</v>
      </c>
      <c r="T4" s="59" t="s">
        <v>104</v>
      </c>
    </row>
    <row r="5" spans="1:20" ht="15.75" thickTop="1">
      <c r="B5" s="28" t="s">
        <v>106</v>
      </c>
      <c r="C5" s="34" t="s">
        <v>112</v>
      </c>
      <c r="D5" s="34">
        <v>8</v>
      </c>
      <c r="E5" s="34" t="s">
        <v>13</v>
      </c>
      <c r="F5" s="50" t="s">
        <v>96</v>
      </c>
      <c r="G5" s="50" t="s">
        <v>76</v>
      </c>
      <c r="H5" s="36"/>
      <c r="I5" s="36">
        <v>17.526</v>
      </c>
      <c r="J5" s="36"/>
      <c r="K5" s="40">
        <v>1</v>
      </c>
      <c r="L5" s="34"/>
      <c r="M5" s="36">
        <v>5</v>
      </c>
      <c r="N5" s="36"/>
      <c r="O5" s="37"/>
      <c r="P5" s="36" t="s">
        <v>126</v>
      </c>
      <c r="Q5" s="36" t="s">
        <v>75</v>
      </c>
      <c r="R5" s="36" t="s">
        <v>251</v>
      </c>
      <c r="S5" s="36"/>
      <c r="T5" s="51"/>
    </row>
    <row r="6" spans="1:20">
      <c r="B6" s="28" t="s">
        <v>107</v>
      </c>
      <c r="C6" s="34" t="s">
        <v>112</v>
      </c>
      <c r="D6" s="34">
        <v>12</v>
      </c>
      <c r="E6" s="34" t="s">
        <v>13</v>
      </c>
      <c r="F6" s="50" t="s">
        <v>96</v>
      </c>
      <c r="G6" s="50" t="s">
        <v>76</v>
      </c>
      <c r="H6" s="36"/>
      <c r="I6" s="36">
        <v>17.526</v>
      </c>
      <c r="J6" s="36"/>
      <c r="K6" s="40">
        <v>1</v>
      </c>
      <c r="L6" s="34"/>
      <c r="M6" s="36">
        <v>5</v>
      </c>
      <c r="N6" s="36"/>
      <c r="O6" s="37"/>
      <c r="P6" s="36" t="s">
        <v>126</v>
      </c>
      <c r="Q6" s="36" t="s">
        <v>75</v>
      </c>
      <c r="R6" s="36" t="s">
        <v>251</v>
      </c>
      <c r="S6" s="36"/>
      <c r="T6" s="51"/>
    </row>
    <row r="7" spans="1:20">
      <c r="B7" s="28" t="s">
        <v>108</v>
      </c>
      <c r="C7" s="34" t="s">
        <v>112</v>
      </c>
      <c r="D7" s="34">
        <v>16</v>
      </c>
      <c r="E7" s="34" t="s">
        <v>13</v>
      </c>
      <c r="F7" s="50" t="s">
        <v>96</v>
      </c>
      <c r="G7" s="50" t="s">
        <v>76</v>
      </c>
      <c r="H7" s="36"/>
      <c r="I7" s="36">
        <v>17.526</v>
      </c>
      <c r="J7" s="36"/>
      <c r="K7" s="40">
        <v>1</v>
      </c>
      <c r="L7" s="34"/>
      <c r="M7" s="36">
        <v>5</v>
      </c>
      <c r="N7" s="36"/>
      <c r="O7" s="37"/>
      <c r="P7" s="36" t="s">
        <v>126</v>
      </c>
      <c r="Q7" s="36" t="s">
        <v>75</v>
      </c>
      <c r="R7" s="36" t="s">
        <v>251</v>
      </c>
      <c r="S7" s="36"/>
      <c r="T7" s="51"/>
    </row>
    <row r="8" spans="1:20">
      <c r="B8" s="28" t="s">
        <v>109</v>
      </c>
      <c r="C8" s="34" t="s">
        <v>112</v>
      </c>
      <c r="D8" s="34">
        <v>25</v>
      </c>
      <c r="E8" s="34" t="s">
        <v>13</v>
      </c>
      <c r="F8" s="50" t="s">
        <v>96</v>
      </c>
      <c r="G8" s="50" t="s">
        <v>76</v>
      </c>
      <c r="H8" s="36"/>
      <c r="I8" s="36">
        <v>17.526</v>
      </c>
      <c r="J8" s="36"/>
      <c r="K8" s="40">
        <v>1</v>
      </c>
      <c r="L8" s="34"/>
      <c r="M8" s="36">
        <v>5</v>
      </c>
      <c r="N8" s="36"/>
      <c r="O8" s="37"/>
      <c r="P8" s="36" t="s">
        <v>126</v>
      </c>
      <c r="Q8" s="36" t="s">
        <v>75</v>
      </c>
      <c r="R8" s="36" t="s">
        <v>251</v>
      </c>
      <c r="S8" s="36"/>
      <c r="T8" s="51"/>
    </row>
    <row r="9" spans="1:20">
      <c r="B9" s="28" t="s">
        <v>629</v>
      </c>
      <c r="C9" s="34" t="s">
        <v>112</v>
      </c>
      <c r="D9" s="34">
        <v>35</v>
      </c>
      <c r="E9" s="34" t="s">
        <v>13</v>
      </c>
      <c r="F9" s="50" t="s">
        <v>96</v>
      </c>
      <c r="G9" s="50" t="s">
        <v>76</v>
      </c>
      <c r="H9" s="36"/>
      <c r="I9" s="36">
        <v>17.526</v>
      </c>
      <c r="J9" s="36"/>
      <c r="K9" s="40">
        <v>1</v>
      </c>
      <c r="L9" s="34"/>
      <c r="M9" s="36">
        <v>5</v>
      </c>
      <c r="N9" s="36"/>
      <c r="O9" s="37"/>
      <c r="P9" s="36" t="s">
        <v>126</v>
      </c>
      <c r="Q9" s="36" t="s">
        <v>75</v>
      </c>
      <c r="R9" s="36" t="s">
        <v>251</v>
      </c>
      <c r="S9" s="36"/>
      <c r="T9" s="51"/>
    </row>
    <row r="10" spans="1:20">
      <c r="B10" s="28" t="s">
        <v>111</v>
      </c>
      <c r="C10" s="34" t="s">
        <v>112</v>
      </c>
      <c r="D10" s="34">
        <v>50</v>
      </c>
      <c r="E10" s="34" t="s">
        <v>13</v>
      </c>
      <c r="F10" s="50" t="s">
        <v>96</v>
      </c>
      <c r="G10" s="50" t="s">
        <v>76</v>
      </c>
      <c r="H10" s="36"/>
      <c r="I10" s="36">
        <v>17.526</v>
      </c>
      <c r="J10" s="36"/>
      <c r="K10" s="40">
        <v>1</v>
      </c>
      <c r="L10" s="34"/>
      <c r="M10" s="36">
        <v>5</v>
      </c>
      <c r="N10" s="36"/>
      <c r="O10" s="37"/>
      <c r="P10" s="36" t="s">
        <v>126</v>
      </c>
      <c r="Q10" s="36" t="s">
        <v>75</v>
      </c>
      <c r="R10" s="36" t="s">
        <v>251</v>
      </c>
      <c r="S10" s="36"/>
      <c r="T10" s="51"/>
    </row>
    <row r="11" spans="1:20">
      <c r="B11" s="28" t="s">
        <v>627</v>
      </c>
      <c r="C11" s="34" t="s">
        <v>112</v>
      </c>
      <c r="D11" s="34">
        <v>100</v>
      </c>
      <c r="E11" s="34" t="s">
        <v>13</v>
      </c>
      <c r="F11" s="50" t="s">
        <v>96</v>
      </c>
      <c r="G11" s="50" t="s">
        <v>628</v>
      </c>
      <c r="H11" s="36"/>
      <c r="I11" s="36">
        <v>17.526</v>
      </c>
      <c r="J11" s="36"/>
      <c r="K11" s="40">
        <v>1</v>
      </c>
      <c r="L11" s="34"/>
      <c r="M11" s="36">
        <v>5</v>
      </c>
      <c r="N11" s="36"/>
      <c r="O11" s="37"/>
      <c r="P11" s="36" t="s">
        <v>125</v>
      </c>
      <c r="Q11" s="36" t="s">
        <v>71</v>
      </c>
      <c r="R11" s="36" t="s">
        <v>251</v>
      </c>
      <c r="S11" s="36"/>
      <c r="T11" s="51"/>
    </row>
    <row r="12" spans="1:20">
      <c r="B12" s="28" t="s">
        <v>626</v>
      </c>
      <c r="C12" s="34" t="s">
        <v>115</v>
      </c>
      <c r="D12" s="34">
        <v>75</v>
      </c>
      <c r="E12" s="34" t="s">
        <v>13</v>
      </c>
      <c r="F12" s="50" t="s">
        <v>96</v>
      </c>
      <c r="G12" s="50" t="s">
        <v>78</v>
      </c>
      <c r="H12" s="36"/>
      <c r="I12" s="36">
        <v>17.526</v>
      </c>
      <c r="J12" s="36"/>
      <c r="K12" s="40">
        <v>1</v>
      </c>
      <c r="L12" s="34"/>
      <c r="M12" s="36">
        <v>5</v>
      </c>
      <c r="N12" s="36"/>
      <c r="O12" s="37"/>
      <c r="P12" s="36" t="s">
        <v>125</v>
      </c>
      <c r="Q12" s="36" t="s">
        <v>71</v>
      </c>
      <c r="R12" s="36" t="s">
        <v>251</v>
      </c>
      <c r="S12" s="36"/>
      <c r="T12" s="51"/>
    </row>
    <row r="13" spans="1:20">
      <c r="B13" s="28" t="s">
        <v>117</v>
      </c>
      <c r="C13" s="34" t="s">
        <v>116</v>
      </c>
      <c r="D13" s="34">
        <v>28</v>
      </c>
      <c r="E13" s="34" t="s">
        <v>38</v>
      </c>
      <c r="F13" s="50" t="s">
        <v>132</v>
      </c>
      <c r="G13" s="50"/>
      <c r="H13" s="36"/>
      <c r="I13" s="36" t="s">
        <v>248</v>
      </c>
      <c r="J13" s="36"/>
      <c r="K13" s="40"/>
      <c r="L13" s="34"/>
      <c r="M13" s="36">
        <v>5</v>
      </c>
      <c r="N13" s="36"/>
      <c r="O13" s="37"/>
      <c r="P13" s="36" t="s">
        <v>129</v>
      </c>
      <c r="Q13" s="36" t="s">
        <v>79</v>
      </c>
      <c r="R13" s="36" t="s">
        <v>662</v>
      </c>
      <c r="S13" s="36"/>
      <c r="T13" s="51"/>
    </row>
    <row r="14" spans="1:20">
      <c r="B14" s="28" t="s">
        <v>118</v>
      </c>
      <c r="C14" s="34" t="s">
        <v>116</v>
      </c>
      <c r="D14" s="34">
        <v>25</v>
      </c>
      <c r="E14" s="34" t="s">
        <v>38</v>
      </c>
      <c r="F14" s="50" t="s">
        <v>132</v>
      </c>
      <c r="G14" s="50"/>
      <c r="H14" s="36"/>
      <c r="I14" s="36" t="s">
        <v>248</v>
      </c>
      <c r="J14" s="36"/>
      <c r="K14" s="40"/>
      <c r="L14" s="34"/>
      <c r="M14" s="36">
        <v>5</v>
      </c>
      <c r="N14" s="36"/>
      <c r="O14" s="37"/>
      <c r="P14" s="36" t="s">
        <v>129</v>
      </c>
      <c r="Q14" s="36" t="s">
        <v>79</v>
      </c>
      <c r="R14" s="36" t="s">
        <v>662</v>
      </c>
      <c r="S14" s="36"/>
      <c r="T14" s="51"/>
    </row>
    <row r="15" spans="1:20">
      <c r="B15" s="28" t="s">
        <v>119</v>
      </c>
      <c r="C15" s="34" t="s">
        <v>120</v>
      </c>
      <c r="D15" s="34">
        <v>40</v>
      </c>
      <c r="E15" s="34" t="s">
        <v>38</v>
      </c>
      <c r="F15" s="50" t="s">
        <v>132</v>
      </c>
      <c r="G15" s="50"/>
      <c r="H15" s="36"/>
      <c r="I15" s="36"/>
      <c r="J15" s="36"/>
      <c r="K15" s="40"/>
      <c r="L15" s="34"/>
      <c r="M15" s="36">
        <v>5</v>
      </c>
      <c r="N15" s="36"/>
      <c r="O15" s="37"/>
      <c r="P15" s="36" t="s">
        <v>128</v>
      </c>
      <c r="Q15" s="36" t="s">
        <v>79</v>
      </c>
      <c r="R15" s="36" t="s">
        <v>662</v>
      </c>
      <c r="S15" s="36"/>
      <c r="T15" s="51"/>
    </row>
    <row r="16" spans="1:20">
      <c r="B16" s="28" t="s">
        <v>121</v>
      </c>
      <c r="C16" s="34" t="s">
        <v>120</v>
      </c>
      <c r="D16" s="34">
        <v>60</v>
      </c>
      <c r="E16" s="34" t="s">
        <v>38</v>
      </c>
      <c r="F16" s="50" t="s">
        <v>132</v>
      </c>
      <c r="G16" s="50"/>
      <c r="H16" s="36"/>
      <c r="I16" s="36" t="s">
        <v>644</v>
      </c>
      <c r="J16" s="36"/>
      <c r="K16" s="40"/>
      <c r="L16" s="34"/>
      <c r="M16" s="36">
        <v>5</v>
      </c>
      <c r="N16" s="36"/>
      <c r="O16" s="37"/>
      <c r="P16" s="36" t="s">
        <v>128</v>
      </c>
      <c r="Q16" s="36" t="s">
        <v>79</v>
      </c>
      <c r="R16" s="36" t="s">
        <v>661</v>
      </c>
      <c r="S16" s="36"/>
      <c r="T16" s="51"/>
    </row>
    <row r="17" spans="2:20">
      <c r="B17" s="49" t="s">
        <v>575</v>
      </c>
      <c r="C17" s="34" t="s">
        <v>122</v>
      </c>
      <c r="D17" s="34">
        <v>75</v>
      </c>
      <c r="E17" s="34" t="s">
        <v>38</v>
      </c>
      <c r="F17" s="50" t="s">
        <v>133</v>
      </c>
      <c r="G17" s="50"/>
      <c r="H17" s="36"/>
      <c r="I17" s="36" t="s">
        <v>644</v>
      </c>
      <c r="J17" s="36"/>
      <c r="K17" s="40"/>
      <c r="L17" s="34"/>
      <c r="M17" s="36">
        <v>5</v>
      </c>
      <c r="N17" s="36"/>
      <c r="O17" s="37"/>
      <c r="P17" s="36" t="s">
        <v>127</v>
      </c>
      <c r="Q17" s="36" t="s">
        <v>79</v>
      </c>
      <c r="R17" s="36" t="s">
        <v>251</v>
      </c>
      <c r="S17" s="36"/>
      <c r="T17" s="51"/>
    </row>
    <row r="18" spans="2:20">
      <c r="B18" s="49" t="s">
        <v>724</v>
      </c>
      <c r="C18" s="34" t="s">
        <v>112</v>
      </c>
      <c r="D18" s="34">
        <v>50</v>
      </c>
      <c r="E18" s="34" t="s">
        <v>38</v>
      </c>
      <c r="F18" s="50" t="s">
        <v>132</v>
      </c>
      <c r="G18" s="50"/>
      <c r="H18" s="36"/>
      <c r="I18" s="36">
        <v>45.5</v>
      </c>
      <c r="J18" s="36"/>
      <c r="K18" s="40"/>
      <c r="L18" s="34"/>
      <c r="M18" s="36">
        <v>7.5</v>
      </c>
      <c r="N18" s="36"/>
      <c r="O18" s="37"/>
      <c r="P18" s="36" t="s">
        <v>129</v>
      </c>
      <c r="Q18" s="36" t="s">
        <v>79</v>
      </c>
      <c r="R18" s="36" t="s">
        <v>662</v>
      </c>
      <c r="S18" s="36"/>
      <c r="T18" s="70" t="s">
        <v>726</v>
      </c>
    </row>
    <row r="19" spans="2:20">
      <c r="B19" s="49" t="s">
        <v>725</v>
      </c>
      <c r="C19" s="34" t="s">
        <v>112</v>
      </c>
      <c r="D19" s="34">
        <v>65</v>
      </c>
      <c r="E19" s="34" t="s">
        <v>38</v>
      </c>
      <c r="F19" s="50" t="s">
        <v>132</v>
      </c>
      <c r="G19" s="50"/>
      <c r="H19" s="36"/>
      <c r="I19" s="36">
        <v>45.5</v>
      </c>
      <c r="J19" s="36"/>
      <c r="K19" s="40"/>
      <c r="L19" s="34"/>
      <c r="M19" s="36">
        <v>7.5</v>
      </c>
      <c r="N19" s="36"/>
      <c r="O19" s="37"/>
      <c r="P19" s="36" t="s">
        <v>129</v>
      </c>
      <c r="Q19" s="36" t="s">
        <v>79</v>
      </c>
      <c r="R19" s="36" t="s">
        <v>662</v>
      </c>
      <c r="S19" s="36"/>
      <c r="T19" s="70" t="s">
        <v>727</v>
      </c>
    </row>
    <row r="20" spans="2:20">
      <c r="B20" s="49" t="s">
        <v>668</v>
      </c>
      <c r="C20" s="34" t="s">
        <v>120</v>
      </c>
      <c r="D20" s="34">
        <v>10</v>
      </c>
      <c r="E20" s="34" t="s">
        <v>13</v>
      </c>
      <c r="F20" s="50" t="s">
        <v>95</v>
      </c>
      <c r="G20" s="50" t="s">
        <v>73</v>
      </c>
      <c r="H20" s="36"/>
      <c r="I20" s="36">
        <v>17.526</v>
      </c>
      <c r="J20" s="36"/>
      <c r="K20" s="40">
        <v>10</v>
      </c>
      <c r="L20" s="34"/>
      <c r="M20" s="36">
        <v>3.65</v>
      </c>
      <c r="N20" s="36"/>
      <c r="O20" s="37"/>
      <c r="P20" s="36" t="s">
        <v>127</v>
      </c>
      <c r="Q20" s="36" t="s">
        <v>72</v>
      </c>
      <c r="R20" s="36" t="s">
        <v>251</v>
      </c>
      <c r="S20" s="36"/>
      <c r="T20" s="70" t="s">
        <v>673</v>
      </c>
    </row>
    <row r="21" spans="2:20">
      <c r="B21" s="49" t="s">
        <v>669</v>
      </c>
      <c r="C21" s="34" t="s">
        <v>120</v>
      </c>
      <c r="D21" s="34">
        <v>16</v>
      </c>
      <c r="E21" s="34" t="s">
        <v>13</v>
      </c>
      <c r="F21" s="50" t="s">
        <v>95</v>
      </c>
      <c r="G21" s="50" t="s">
        <v>73</v>
      </c>
      <c r="H21" s="36"/>
      <c r="I21" s="36">
        <v>17.526</v>
      </c>
      <c r="J21" s="36"/>
      <c r="K21" s="40">
        <v>10</v>
      </c>
      <c r="L21" s="34"/>
      <c r="M21" s="36">
        <v>3.65</v>
      </c>
      <c r="N21" s="36"/>
      <c r="O21" s="37"/>
      <c r="P21" s="36" t="s">
        <v>127</v>
      </c>
      <c r="Q21" s="36" t="s">
        <v>72</v>
      </c>
      <c r="R21" s="36" t="s">
        <v>251</v>
      </c>
      <c r="S21" s="36"/>
      <c r="T21" s="70" t="s">
        <v>674</v>
      </c>
    </row>
    <row r="22" spans="2:20">
      <c r="B22" s="49" t="s">
        <v>670</v>
      </c>
      <c r="C22" s="34" t="s">
        <v>120</v>
      </c>
      <c r="D22" s="34">
        <v>25</v>
      </c>
      <c r="E22" s="34" t="s">
        <v>13</v>
      </c>
      <c r="F22" s="50" t="s">
        <v>95</v>
      </c>
      <c r="G22" s="50" t="s">
        <v>73</v>
      </c>
      <c r="H22" s="36"/>
      <c r="I22" s="36">
        <v>17.526</v>
      </c>
      <c r="J22" s="36"/>
      <c r="K22" s="40">
        <v>10</v>
      </c>
      <c r="L22" s="34"/>
      <c r="M22" s="36">
        <v>3.65</v>
      </c>
      <c r="N22" s="36"/>
      <c r="O22" s="37"/>
      <c r="P22" s="36" t="s">
        <v>127</v>
      </c>
      <c r="Q22" s="36" t="s">
        <v>72</v>
      </c>
      <c r="R22" s="36" t="s">
        <v>251</v>
      </c>
      <c r="S22" s="36"/>
      <c r="T22" s="70" t="s">
        <v>672</v>
      </c>
    </row>
    <row r="23" spans="2:20">
      <c r="B23" s="49" t="s">
        <v>671</v>
      </c>
      <c r="C23" s="34" t="s">
        <v>120</v>
      </c>
      <c r="D23" s="34">
        <v>35</v>
      </c>
      <c r="E23" s="34" t="s">
        <v>13</v>
      </c>
      <c r="F23" s="50" t="s">
        <v>95</v>
      </c>
      <c r="G23" s="50" t="s">
        <v>73</v>
      </c>
      <c r="H23" s="36"/>
      <c r="I23" s="36">
        <v>17.526</v>
      </c>
      <c r="J23" s="36"/>
      <c r="K23" s="40">
        <v>10</v>
      </c>
      <c r="L23" s="34"/>
      <c r="M23" s="36">
        <v>3.65</v>
      </c>
      <c r="N23" s="36"/>
      <c r="O23" s="37"/>
      <c r="P23" s="36" t="s">
        <v>127</v>
      </c>
      <c r="Q23" s="36" t="s">
        <v>72</v>
      </c>
      <c r="R23" s="36" t="s">
        <v>251</v>
      </c>
      <c r="S23" s="36"/>
      <c r="T23" s="70" t="s">
        <v>675</v>
      </c>
    </row>
    <row r="24" spans="2:20">
      <c r="B24" s="49" t="s">
        <v>136</v>
      </c>
      <c r="C24" s="34" t="s">
        <v>120</v>
      </c>
      <c r="D24" s="34">
        <v>25</v>
      </c>
      <c r="E24" s="34" t="s">
        <v>13</v>
      </c>
      <c r="F24" s="50" t="s">
        <v>98</v>
      </c>
      <c r="G24" s="50" t="s">
        <v>78</v>
      </c>
      <c r="H24" s="36"/>
      <c r="I24" s="36">
        <v>17.526</v>
      </c>
      <c r="J24" s="36"/>
      <c r="K24" s="40">
        <v>12</v>
      </c>
      <c r="L24" s="34"/>
      <c r="M24" s="36">
        <v>3</v>
      </c>
      <c r="N24" s="36"/>
      <c r="O24" s="37"/>
      <c r="P24" s="36" t="s">
        <v>128</v>
      </c>
      <c r="Q24" s="36" t="s">
        <v>77</v>
      </c>
      <c r="R24" s="36" t="s">
        <v>251</v>
      </c>
      <c r="S24" s="36"/>
      <c r="T24" s="51" t="s">
        <v>201</v>
      </c>
    </row>
    <row r="25" spans="2:20">
      <c r="B25" s="49" t="s">
        <v>137</v>
      </c>
      <c r="C25" s="34" t="s">
        <v>120</v>
      </c>
      <c r="D25" s="34">
        <v>30</v>
      </c>
      <c r="E25" s="34" t="s">
        <v>13</v>
      </c>
      <c r="F25" s="50" t="s">
        <v>98</v>
      </c>
      <c r="G25" s="50" t="s">
        <v>78</v>
      </c>
      <c r="H25" s="36"/>
      <c r="I25" s="36">
        <v>17.526</v>
      </c>
      <c r="J25" s="36"/>
      <c r="K25" s="40">
        <v>12</v>
      </c>
      <c r="L25" s="34"/>
      <c r="M25" s="36">
        <v>3</v>
      </c>
      <c r="N25" s="36"/>
      <c r="O25" s="37"/>
      <c r="P25" s="36" t="s">
        <v>128</v>
      </c>
      <c r="Q25" s="36" t="s">
        <v>77</v>
      </c>
      <c r="R25" s="36" t="s">
        <v>251</v>
      </c>
      <c r="S25" s="36"/>
      <c r="T25" s="51" t="s">
        <v>202</v>
      </c>
    </row>
    <row r="26" spans="2:20">
      <c r="B26" s="49" t="s">
        <v>138</v>
      </c>
      <c r="C26" s="34" t="s">
        <v>120</v>
      </c>
      <c r="D26" s="34">
        <v>38</v>
      </c>
      <c r="E26" s="34" t="s">
        <v>13</v>
      </c>
      <c r="F26" s="50" t="s">
        <v>98</v>
      </c>
      <c r="G26" s="50" t="s">
        <v>78</v>
      </c>
      <c r="H26" s="36"/>
      <c r="I26" s="36">
        <v>17.526</v>
      </c>
      <c r="J26" s="36"/>
      <c r="K26" s="40">
        <v>12</v>
      </c>
      <c r="L26" s="34"/>
      <c r="M26" s="36">
        <v>3</v>
      </c>
      <c r="N26" s="36"/>
      <c r="O26" s="37"/>
      <c r="P26" s="36" t="s">
        <v>128</v>
      </c>
      <c r="Q26" s="36" t="s">
        <v>77</v>
      </c>
      <c r="R26" s="36" t="s">
        <v>251</v>
      </c>
      <c r="S26" s="36"/>
      <c r="T26" s="51" t="s">
        <v>203</v>
      </c>
    </row>
    <row r="27" spans="2:20">
      <c r="B27" s="49" t="s">
        <v>134</v>
      </c>
      <c r="C27" s="34" t="s">
        <v>120</v>
      </c>
      <c r="D27" s="34">
        <v>50</v>
      </c>
      <c r="E27" s="34" t="s">
        <v>13</v>
      </c>
      <c r="F27" s="50" t="s">
        <v>98</v>
      </c>
      <c r="G27" s="50" t="s">
        <v>78</v>
      </c>
      <c r="H27" s="36">
        <v>53.1</v>
      </c>
      <c r="I27" s="36">
        <v>17.526</v>
      </c>
      <c r="J27" s="36"/>
      <c r="K27" s="40">
        <v>12</v>
      </c>
      <c r="L27" s="34"/>
      <c r="M27" s="36">
        <v>3</v>
      </c>
      <c r="N27" s="36"/>
      <c r="O27" s="37"/>
      <c r="P27" s="36" t="s">
        <v>128</v>
      </c>
      <c r="Q27" s="36" t="s">
        <v>77</v>
      </c>
      <c r="R27" s="36" t="s">
        <v>251</v>
      </c>
      <c r="S27" s="36"/>
      <c r="T27" s="51" t="s">
        <v>200</v>
      </c>
    </row>
    <row r="28" spans="2:20">
      <c r="B28" s="49" t="s">
        <v>163</v>
      </c>
      <c r="C28" s="34" t="s">
        <v>112</v>
      </c>
      <c r="D28" s="34">
        <v>12</v>
      </c>
      <c r="E28" s="34" t="s">
        <v>13</v>
      </c>
      <c r="F28" s="50" t="s">
        <v>96</v>
      </c>
      <c r="G28" s="50" t="s">
        <v>78</v>
      </c>
      <c r="H28" s="36">
        <v>52</v>
      </c>
      <c r="I28" s="36">
        <v>17.526</v>
      </c>
      <c r="J28" s="36"/>
      <c r="K28" s="40">
        <v>5</v>
      </c>
      <c r="L28" s="34">
        <v>160</v>
      </c>
      <c r="M28" s="36">
        <f>IF(ISNUMBER(L28),1000/(2*$L28)*$M$3,"")</f>
        <v>2.5</v>
      </c>
      <c r="N28" s="36"/>
      <c r="O28" s="37">
        <v>495</v>
      </c>
      <c r="P28" s="36" t="s">
        <v>127</v>
      </c>
      <c r="Q28" s="36" t="s">
        <v>77</v>
      </c>
      <c r="R28" s="36" t="s">
        <v>251</v>
      </c>
      <c r="S28" s="36"/>
      <c r="T28" s="51" t="s">
        <v>164</v>
      </c>
    </row>
    <row r="29" spans="2:20">
      <c r="B29" s="49" t="s">
        <v>162</v>
      </c>
      <c r="C29" s="34" t="s">
        <v>112</v>
      </c>
      <c r="D29" s="34">
        <v>16</v>
      </c>
      <c r="E29" s="34" t="s">
        <v>13</v>
      </c>
      <c r="F29" s="50" t="s">
        <v>96</v>
      </c>
      <c r="G29" s="50" t="s">
        <v>78</v>
      </c>
      <c r="H29" s="36">
        <v>52</v>
      </c>
      <c r="I29" s="36">
        <v>17.526</v>
      </c>
      <c r="J29" s="36"/>
      <c r="K29" s="40">
        <v>5</v>
      </c>
      <c r="L29" s="34">
        <v>160</v>
      </c>
      <c r="M29" s="36">
        <f>IF(ISNUMBER(L29),1000/(2*$L29)*$M$3,"")</f>
        <v>2.5</v>
      </c>
      <c r="N29" s="36"/>
      <c r="O29" s="37">
        <v>495</v>
      </c>
      <c r="P29" s="36" t="s">
        <v>127</v>
      </c>
      <c r="Q29" s="36" t="s">
        <v>77</v>
      </c>
      <c r="R29" s="36" t="s">
        <v>251</v>
      </c>
      <c r="S29" s="36"/>
      <c r="T29" s="51" t="s">
        <v>159</v>
      </c>
    </row>
    <row r="30" spans="2:20">
      <c r="B30" s="49" t="s">
        <v>139</v>
      </c>
      <c r="C30" s="34" t="s">
        <v>112</v>
      </c>
      <c r="D30" s="34">
        <v>25</v>
      </c>
      <c r="E30" s="34" t="s">
        <v>13</v>
      </c>
      <c r="F30" s="50" t="s">
        <v>96</v>
      </c>
      <c r="G30" s="50" t="s">
        <v>78</v>
      </c>
      <c r="H30" s="36">
        <v>45.5</v>
      </c>
      <c r="I30" s="36">
        <v>17.526</v>
      </c>
      <c r="J30" s="36"/>
      <c r="K30" s="40">
        <v>5</v>
      </c>
      <c r="L30" s="34">
        <v>160</v>
      </c>
      <c r="M30" s="36">
        <f t="shared" ref="M30:M37" si="0">IF(ISNUMBER(L30),1000/(2*$L30)*$M$3,"")</f>
        <v>2.5</v>
      </c>
      <c r="N30" s="36"/>
      <c r="O30" s="37">
        <v>495</v>
      </c>
      <c r="P30" s="36" t="s">
        <v>127</v>
      </c>
      <c r="Q30" s="36" t="s">
        <v>77</v>
      </c>
      <c r="R30" s="36" t="s">
        <v>251</v>
      </c>
      <c r="S30" s="36"/>
      <c r="T30" s="51" t="s">
        <v>165</v>
      </c>
    </row>
    <row r="31" spans="2:20">
      <c r="B31" s="49" t="s">
        <v>161</v>
      </c>
      <c r="C31" s="34" t="s">
        <v>112</v>
      </c>
      <c r="D31" s="34">
        <v>35</v>
      </c>
      <c r="E31" s="34" t="s">
        <v>13</v>
      </c>
      <c r="F31" s="50" t="s">
        <v>96</v>
      </c>
      <c r="G31" s="50" t="s">
        <v>78</v>
      </c>
      <c r="H31" s="36">
        <v>48</v>
      </c>
      <c r="I31" s="36">
        <v>17.526</v>
      </c>
      <c r="J31" s="36"/>
      <c r="K31" s="40">
        <v>5</v>
      </c>
      <c r="L31" s="34">
        <v>160</v>
      </c>
      <c r="M31" s="36">
        <f>IF(ISNUMBER(L31),1000/(2*$L31)*$M$3,"")</f>
        <v>2.5</v>
      </c>
      <c r="N31" s="36"/>
      <c r="O31" s="37">
        <v>495</v>
      </c>
      <c r="P31" s="36" t="s">
        <v>127</v>
      </c>
      <c r="Q31" s="36" t="s">
        <v>77</v>
      </c>
      <c r="R31" s="36" t="s">
        <v>251</v>
      </c>
      <c r="S31" s="36"/>
      <c r="T31" s="51" t="s">
        <v>160</v>
      </c>
    </row>
    <row r="32" spans="2:20">
      <c r="B32" s="49" t="s">
        <v>166</v>
      </c>
      <c r="C32" s="34" t="s">
        <v>112</v>
      </c>
      <c r="D32" s="34">
        <v>50</v>
      </c>
      <c r="E32" s="34" t="s">
        <v>13</v>
      </c>
      <c r="F32" s="50" t="s">
        <v>96</v>
      </c>
      <c r="G32" s="50" t="s">
        <v>78</v>
      </c>
      <c r="H32" s="36">
        <v>77</v>
      </c>
      <c r="I32" s="36">
        <v>17.526</v>
      </c>
      <c r="J32" s="36"/>
      <c r="K32" s="40">
        <v>10</v>
      </c>
      <c r="L32" s="34">
        <v>200</v>
      </c>
      <c r="M32" s="36">
        <f>IF(ISNUMBER(L32),1000/(2*$L32)*$M$3,"")</f>
        <v>2</v>
      </c>
      <c r="N32" s="36"/>
      <c r="O32" s="37"/>
      <c r="P32" s="36" t="s">
        <v>128</v>
      </c>
      <c r="Q32" s="36" t="s">
        <v>77</v>
      </c>
      <c r="R32" s="36" t="s">
        <v>251</v>
      </c>
      <c r="S32" s="36"/>
      <c r="T32" s="51" t="s">
        <v>167</v>
      </c>
    </row>
    <row r="33" spans="2:20">
      <c r="B33" s="49" t="s">
        <v>153</v>
      </c>
      <c r="C33" s="34" t="s">
        <v>141</v>
      </c>
      <c r="D33" s="34">
        <v>12</v>
      </c>
      <c r="E33" s="34" t="s">
        <v>13</v>
      </c>
      <c r="F33" s="50" t="s">
        <v>96</v>
      </c>
      <c r="G33" s="50" t="s">
        <v>76</v>
      </c>
      <c r="H33" s="36">
        <v>38.700000000000003</v>
      </c>
      <c r="I33" s="36">
        <v>17.526</v>
      </c>
      <c r="J33" s="36"/>
      <c r="K33" s="40"/>
      <c r="L33" s="34">
        <v>160</v>
      </c>
      <c r="M33" s="36">
        <f t="shared" si="0"/>
        <v>2.5</v>
      </c>
      <c r="N33" s="36"/>
      <c r="O33" s="37">
        <v>252</v>
      </c>
      <c r="P33" s="36" t="s">
        <v>127</v>
      </c>
      <c r="Q33" s="36" t="s">
        <v>75</v>
      </c>
      <c r="R33" s="36" t="s">
        <v>251</v>
      </c>
      <c r="S33" s="36"/>
      <c r="T33" s="51" t="s">
        <v>154</v>
      </c>
    </row>
    <row r="34" spans="2:20">
      <c r="B34" s="49" t="s">
        <v>152</v>
      </c>
      <c r="C34" s="34" t="s">
        <v>141</v>
      </c>
      <c r="D34" s="34">
        <v>16</v>
      </c>
      <c r="E34" s="34" t="s">
        <v>13</v>
      </c>
      <c r="F34" s="50" t="s">
        <v>96</v>
      </c>
      <c r="G34" s="50" t="s">
        <v>76</v>
      </c>
      <c r="H34" s="36">
        <v>29.5</v>
      </c>
      <c r="I34" s="36">
        <v>17.526</v>
      </c>
      <c r="J34" s="36"/>
      <c r="K34" s="40"/>
      <c r="L34" s="34">
        <v>160</v>
      </c>
      <c r="M34" s="36">
        <f t="shared" si="0"/>
        <v>2.5</v>
      </c>
      <c r="N34" s="36"/>
      <c r="O34" s="37">
        <v>252</v>
      </c>
      <c r="P34" s="36" t="s">
        <v>127</v>
      </c>
      <c r="Q34" s="36" t="s">
        <v>75</v>
      </c>
      <c r="R34" s="36" t="s">
        <v>251</v>
      </c>
      <c r="S34" s="36"/>
      <c r="T34" s="51" t="s">
        <v>151</v>
      </c>
    </row>
    <row r="35" spans="2:20">
      <c r="B35" s="49" t="s">
        <v>140</v>
      </c>
      <c r="C35" s="34" t="s">
        <v>141</v>
      </c>
      <c r="D35" s="34">
        <v>25</v>
      </c>
      <c r="E35" s="34" t="s">
        <v>13</v>
      </c>
      <c r="F35" s="50" t="s">
        <v>96</v>
      </c>
      <c r="G35" s="50" t="s">
        <v>76</v>
      </c>
      <c r="H35" s="36">
        <v>31.4</v>
      </c>
      <c r="I35" s="36">
        <v>17.526</v>
      </c>
      <c r="J35" s="36"/>
      <c r="K35" s="40"/>
      <c r="L35" s="34">
        <v>160</v>
      </c>
      <c r="M35" s="36">
        <f t="shared" si="0"/>
        <v>2.5</v>
      </c>
      <c r="N35" s="36"/>
      <c r="O35" s="37">
        <v>252</v>
      </c>
      <c r="P35" s="36" t="s">
        <v>127</v>
      </c>
      <c r="Q35" s="36" t="s">
        <v>75</v>
      </c>
      <c r="R35" s="36" t="s">
        <v>251</v>
      </c>
      <c r="S35" s="36"/>
      <c r="T35" s="51" t="s">
        <v>146</v>
      </c>
    </row>
    <row r="36" spans="2:20">
      <c r="B36" s="49" t="s">
        <v>155</v>
      </c>
      <c r="C36" s="34" t="s">
        <v>141</v>
      </c>
      <c r="D36" s="34">
        <v>35</v>
      </c>
      <c r="E36" s="34" t="s">
        <v>13</v>
      </c>
      <c r="F36" s="50" t="s">
        <v>96</v>
      </c>
      <c r="G36" s="50" t="s">
        <v>76</v>
      </c>
      <c r="H36" s="36">
        <v>33.299999999999997</v>
      </c>
      <c r="I36" s="36">
        <v>17.526</v>
      </c>
      <c r="J36" s="36"/>
      <c r="K36" s="40"/>
      <c r="L36" s="34">
        <v>160</v>
      </c>
      <c r="M36" s="36">
        <f t="shared" si="0"/>
        <v>2.5</v>
      </c>
      <c r="N36" s="36"/>
      <c r="O36" s="37">
        <v>252</v>
      </c>
      <c r="P36" s="36" t="s">
        <v>127</v>
      </c>
      <c r="Q36" s="36" t="s">
        <v>75</v>
      </c>
      <c r="R36" s="36" t="s">
        <v>251</v>
      </c>
      <c r="S36" s="36"/>
      <c r="T36" s="51" t="s">
        <v>156</v>
      </c>
    </row>
    <row r="37" spans="2:20">
      <c r="B37" s="49" t="s">
        <v>158</v>
      </c>
      <c r="C37" s="34" t="s">
        <v>141</v>
      </c>
      <c r="D37" s="34">
        <v>50</v>
      </c>
      <c r="E37" s="34" t="s">
        <v>13</v>
      </c>
      <c r="F37" s="50" t="s">
        <v>96</v>
      </c>
      <c r="G37" s="50" t="s">
        <v>76</v>
      </c>
      <c r="H37" s="36"/>
      <c r="I37" s="36">
        <v>17.526</v>
      </c>
      <c r="J37" s="36"/>
      <c r="K37" s="40"/>
      <c r="L37" s="34">
        <v>160</v>
      </c>
      <c r="M37" s="36">
        <f t="shared" si="0"/>
        <v>2.5</v>
      </c>
      <c r="N37" s="36"/>
      <c r="O37" s="37">
        <v>252</v>
      </c>
      <c r="P37" s="36" t="s">
        <v>127</v>
      </c>
      <c r="Q37" s="36" t="s">
        <v>75</v>
      </c>
      <c r="R37" s="36" t="s">
        <v>251</v>
      </c>
      <c r="S37" s="36"/>
      <c r="T37" s="51" t="s">
        <v>157</v>
      </c>
    </row>
    <row r="38" spans="2:20">
      <c r="B38" s="49" t="s">
        <v>168</v>
      </c>
      <c r="C38" s="34" t="s">
        <v>143</v>
      </c>
      <c r="D38" s="34">
        <v>12</v>
      </c>
      <c r="E38" s="34" t="s">
        <v>13</v>
      </c>
      <c r="F38" s="50" t="s">
        <v>93</v>
      </c>
      <c r="G38" s="50" t="s">
        <v>76</v>
      </c>
      <c r="H38" s="36">
        <v>37.200000000000003</v>
      </c>
      <c r="I38" s="36">
        <v>17.526</v>
      </c>
      <c r="J38" s="36"/>
      <c r="K38" s="40"/>
      <c r="L38" s="34"/>
      <c r="M38" s="36">
        <v>3.5</v>
      </c>
      <c r="N38" s="36"/>
      <c r="O38" s="37">
        <v>245</v>
      </c>
      <c r="P38" s="36" t="s">
        <v>127</v>
      </c>
      <c r="Q38" s="36" t="s">
        <v>75</v>
      </c>
      <c r="R38" s="36" t="s">
        <v>251</v>
      </c>
      <c r="S38" s="36"/>
      <c r="T38" s="51" t="s">
        <v>176</v>
      </c>
    </row>
    <row r="39" spans="2:20">
      <c r="B39" s="49" t="s">
        <v>169</v>
      </c>
      <c r="C39" s="34" t="s">
        <v>143</v>
      </c>
      <c r="D39" s="34">
        <v>16</v>
      </c>
      <c r="E39" s="34" t="s">
        <v>13</v>
      </c>
      <c r="F39" s="50" t="s">
        <v>93</v>
      </c>
      <c r="G39" s="50" t="s">
        <v>76</v>
      </c>
      <c r="H39" s="36">
        <v>28.9</v>
      </c>
      <c r="I39" s="36">
        <v>17.526</v>
      </c>
      <c r="J39" s="36"/>
      <c r="K39" s="40"/>
      <c r="L39" s="34"/>
      <c r="M39" s="36">
        <v>3.5</v>
      </c>
      <c r="N39" s="36"/>
      <c r="O39" s="37">
        <v>257</v>
      </c>
      <c r="P39" s="36" t="s">
        <v>127</v>
      </c>
      <c r="Q39" s="36" t="s">
        <v>75</v>
      </c>
      <c r="R39" s="36" t="s">
        <v>251</v>
      </c>
      <c r="S39" s="36"/>
      <c r="T39" s="51" t="s">
        <v>172</v>
      </c>
    </row>
    <row r="40" spans="2:20">
      <c r="B40" s="49" t="s">
        <v>142</v>
      </c>
      <c r="C40" s="34" t="s">
        <v>143</v>
      </c>
      <c r="D40" s="34">
        <v>25</v>
      </c>
      <c r="E40" s="34" t="s">
        <v>13</v>
      </c>
      <c r="F40" s="50" t="s">
        <v>93</v>
      </c>
      <c r="G40" s="50" t="s">
        <v>76</v>
      </c>
      <c r="H40" s="36">
        <v>31.5</v>
      </c>
      <c r="I40" s="36">
        <v>17.526</v>
      </c>
      <c r="J40" s="36"/>
      <c r="K40" s="40"/>
      <c r="L40" s="34"/>
      <c r="M40" s="36">
        <v>3.5</v>
      </c>
      <c r="N40" s="36"/>
      <c r="O40" s="37">
        <v>257</v>
      </c>
      <c r="P40" s="36" t="s">
        <v>127</v>
      </c>
      <c r="Q40" s="36" t="s">
        <v>75</v>
      </c>
      <c r="R40" s="36" t="s">
        <v>251</v>
      </c>
      <c r="S40" s="36"/>
      <c r="T40" s="51" t="s">
        <v>173</v>
      </c>
    </row>
    <row r="41" spans="2:20">
      <c r="B41" s="49" t="s">
        <v>170</v>
      </c>
      <c r="C41" s="34" t="s">
        <v>143</v>
      </c>
      <c r="D41" s="34">
        <v>35</v>
      </c>
      <c r="E41" s="34" t="s">
        <v>13</v>
      </c>
      <c r="F41" s="50" t="s">
        <v>93</v>
      </c>
      <c r="G41" s="50" t="s">
        <v>76</v>
      </c>
      <c r="H41" s="36">
        <v>32.6</v>
      </c>
      <c r="I41" s="36">
        <v>17.526</v>
      </c>
      <c r="J41" s="36"/>
      <c r="K41" s="40"/>
      <c r="L41" s="34"/>
      <c r="M41" s="36">
        <v>3.5</v>
      </c>
      <c r="N41" s="36"/>
      <c r="O41" s="37">
        <v>223</v>
      </c>
      <c r="P41" s="36" t="s">
        <v>127</v>
      </c>
      <c r="Q41" s="36" t="s">
        <v>75</v>
      </c>
      <c r="R41" s="36" t="s">
        <v>251</v>
      </c>
      <c r="S41" s="36"/>
      <c r="T41" s="51" t="s">
        <v>175</v>
      </c>
    </row>
    <row r="42" spans="2:20">
      <c r="B42" s="49" t="s">
        <v>171</v>
      </c>
      <c r="C42" s="34" t="s">
        <v>143</v>
      </c>
      <c r="D42" s="34">
        <v>50</v>
      </c>
      <c r="E42" s="34" t="s">
        <v>13</v>
      </c>
      <c r="F42" s="50" t="s">
        <v>93</v>
      </c>
      <c r="G42" s="50" t="s">
        <v>76</v>
      </c>
      <c r="H42" s="36">
        <v>42.8</v>
      </c>
      <c r="I42" s="36">
        <v>17.526</v>
      </c>
      <c r="J42" s="36"/>
      <c r="K42" s="40"/>
      <c r="L42" s="34"/>
      <c r="M42" s="36">
        <v>3.5</v>
      </c>
      <c r="N42" s="36"/>
      <c r="O42" s="37">
        <v>234</v>
      </c>
      <c r="P42" s="36" t="s">
        <v>127</v>
      </c>
      <c r="Q42" s="36" t="s">
        <v>75</v>
      </c>
      <c r="R42" s="36" t="s">
        <v>251</v>
      </c>
      <c r="S42" s="36"/>
      <c r="T42" s="51" t="s">
        <v>174</v>
      </c>
    </row>
    <row r="43" spans="2:20">
      <c r="B43" s="49" t="s">
        <v>177</v>
      </c>
      <c r="C43" s="34" t="s">
        <v>143</v>
      </c>
      <c r="D43" s="34">
        <v>75</v>
      </c>
      <c r="E43" s="34" t="s">
        <v>13</v>
      </c>
      <c r="F43" s="50" t="s">
        <v>93</v>
      </c>
      <c r="G43" s="50" t="s">
        <v>76</v>
      </c>
      <c r="H43" s="36">
        <v>56.7</v>
      </c>
      <c r="I43" s="36">
        <v>17.526</v>
      </c>
      <c r="J43" s="36"/>
      <c r="K43" s="40"/>
      <c r="L43" s="34"/>
      <c r="M43" s="36">
        <v>3.5</v>
      </c>
      <c r="N43" s="36"/>
      <c r="O43" s="37">
        <v>228</v>
      </c>
      <c r="P43" s="36" t="s">
        <v>127</v>
      </c>
      <c r="Q43" s="36" t="s">
        <v>75</v>
      </c>
      <c r="R43" s="36" t="s">
        <v>251</v>
      </c>
      <c r="S43" s="36"/>
      <c r="T43" s="51" t="s">
        <v>178</v>
      </c>
    </row>
    <row r="44" spans="2:20">
      <c r="B44" s="49" t="s">
        <v>677</v>
      </c>
      <c r="C44" s="34" t="s">
        <v>143</v>
      </c>
      <c r="D44" s="34">
        <v>50</v>
      </c>
      <c r="E44" s="34" t="s">
        <v>13</v>
      </c>
      <c r="F44" s="50" t="s">
        <v>96</v>
      </c>
      <c r="G44" s="50" t="s">
        <v>78</v>
      </c>
      <c r="H44" s="36">
        <v>63</v>
      </c>
      <c r="I44" s="36">
        <v>17.526</v>
      </c>
      <c r="J44" s="36"/>
      <c r="K44" s="40"/>
      <c r="L44" s="34"/>
      <c r="M44" s="36">
        <v>5</v>
      </c>
      <c r="N44" s="36"/>
      <c r="O44" s="37">
        <v>228</v>
      </c>
      <c r="P44" s="36" t="s">
        <v>126</v>
      </c>
      <c r="Q44" s="36" t="s">
        <v>77</v>
      </c>
      <c r="R44" s="36" t="s">
        <v>251</v>
      </c>
      <c r="S44" s="36"/>
      <c r="T44" s="70" t="s">
        <v>676</v>
      </c>
    </row>
    <row r="45" spans="2:20">
      <c r="B45" s="49" t="s">
        <v>226</v>
      </c>
      <c r="C45" s="34" t="s">
        <v>115</v>
      </c>
      <c r="D45" s="34">
        <v>8</v>
      </c>
      <c r="E45" s="34" t="s">
        <v>13</v>
      </c>
      <c r="F45" s="50" t="s">
        <v>96</v>
      </c>
      <c r="G45" s="50" t="s">
        <v>73</v>
      </c>
      <c r="H45" s="36">
        <v>51.4</v>
      </c>
      <c r="I45" s="36">
        <v>17.526</v>
      </c>
      <c r="J45" s="36"/>
      <c r="K45" s="40">
        <v>5</v>
      </c>
      <c r="L45" s="34"/>
      <c r="M45" s="36">
        <v>3.5</v>
      </c>
      <c r="N45" s="36"/>
      <c r="O45" s="37">
        <v>288</v>
      </c>
      <c r="P45" s="36" t="s">
        <v>127</v>
      </c>
      <c r="Q45" s="36" t="s">
        <v>72</v>
      </c>
      <c r="R45" s="36" t="s">
        <v>251</v>
      </c>
      <c r="S45" s="36"/>
      <c r="T45" s="51" t="s">
        <v>145</v>
      </c>
    </row>
    <row r="46" spans="2:20">
      <c r="B46" s="49" t="s">
        <v>148</v>
      </c>
      <c r="C46" s="34" t="s">
        <v>115</v>
      </c>
      <c r="D46" s="34">
        <v>12</v>
      </c>
      <c r="E46" s="34" t="s">
        <v>13</v>
      </c>
      <c r="F46" s="50" t="s">
        <v>96</v>
      </c>
      <c r="G46" s="50" t="s">
        <v>73</v>
      </c>
      <c r="H46" s="36">
        <v>51.3</v>
      </c>
      <c r="I46" s="36">
        <v>17.526</v>
      </c>
      <c r="J46" s="36"/>
      <c r="K46" s="40">
        <v>5</v>
      </c>
      <c r="L46" s="34"/>
      <c r="M46" s="36">
        <v>3.5</v>
      </c>
      <c r="N46" s="36"/>
      <c r="O46" s="37">
        <v>288</v>
      </c>
      <c r="P46" s="36" t="s">
        <v>127</v>
      </c>
      <c r="Q46" s="36" t="s">
        <v>72</v>
      </c>
      <c r="R46" s="36" t="s">
        <v>251</v>
      </c>
      <c r="S46" s="36"/>
      <c r="T46" s="51" t="s">
        <v>145</v>
      </c>
    </row>
    <row r="47" spans="2:20">
      <c r="B47" s="49" t="s">
        <v>149</v>
      </c>
      <c r="C47" s="34" t="s">
        <v>115</v>
      </c>
      <c r="D47" s="34">
        <v>16</v>
      </c>
      <c r="E47" s="34" t="s">
        <v>13</v>
      </c>
      <c r="F47" s="50" t="s">
        <v>96</v>
      </c>
      <c r="G47" s="50" t="s">
        <v>73</v>
      </c>
      <c r="H47" s="36">
        <v>46.2</v>
      </c>
      <c r="I47" s="36">
        <v>17.526</v>
      </c>
      <c r="J47" s="36"/>
      <c r="K47" s="40">
        <v>5</v>
      </c>
      <c r="L47" s="34"/>
      <c r="M47" s="36">
        <v>3.5</v>
      </c>
      <c r="N47" s="36"/>
      <c r="O47" s="37">
        <v>288</v>
      </c>
      <c r="P47" s="36" t="s">
        <v>127</v>
      </c>
      <c r="Q47" s="36" t="s">
        <v>72</v>
      </c>
      <c r="R47" s="36" t="s">
        <v>251</v>
      </c>
      <c r="S47" s="36"/>
      <c r="T47" s="51" t="s">
        <v>145</v>
      </c>
    </row>
    <row r="48" spans="2:20">
      <c r="B48" s="49" t="s">
        <v>144</v>
      </c>
      <c r="C48" s="34" t="s">
        <v>115</v>
      </c>
      <c r="D48" s="34">
        <v>25</v>
      </c>
      <c r="E48" s="34" t="s">
        <v>13</v>
      </c>
      <c r="F48" s="50" t="s">
        <v>96</v>
      </c>
      <c r="G48" s="50" t="s">
        <v>73</v>
      </c>
      <c r="H48" s="36">
        <v>46.1</v>
      </c>
      <c r="I48" s="36">
        <v>17.526</v>
      </c>
      <c r="J48" s="36"/>
      <c r="K48" s="40">
        <v>5</v>
      </c>
      <c r="L48" s="34"/>
      <c r="M48" s="36">
        <v>3.5</v>
      </c>
      <c r="N48" s="36"/>
      <c r="O48" s="37">
        <v>288</v>
      </c>
      <c r="P48" s="36" t="s">
        <v>127</v>
      </c>
      <c r="Q48" s="36" t="s">
        <v>72</v>
      </c>
      <c r="R48" s="36" t="s">
        <v>251</v>
      </c>
      <c r="S48" s="36"/>
      <c r="T48" s="51" t="s">
        <v>145</v>
      </c>
    </row>
    <row r="49" spans="2:20">
      <c r="B49" s="49" t="s">
        <v>150</v>
      </c>
      <c r="C49" s="34" t="s">
        <v>115</v>
      </c>
      <c r="D49" s="34">
        <v>35</v>
      </c>
      <c r="E49" s="34" t="s">
        <v>13</v>
      </c>
      <c r="F49" s="50" t="s">
        <v>96</v>
      </c>
      <c r="G49" s="50" t="s">
        <v>73</v>
      </c>
      <c r="H49" s="36">
        <v>40.9</v>
      </c>
      <c r="I49" s="36">
        <v>17.526</v>
      </c>
      <c r="J49" s="36"/>
      <c r="K49" s="40">
        <v>5</v>
      </c>
      <c r="L49" s="34"/>
      <c r="M49" s="36">
        <v>3.5</v>
      </c>
      <c r="N49" s="36"/>
      <c r="O49" s="37">
        <v>288</v>
      </c>
      <c r="P49" s="36" t="s">
        <v>127</v>
      </c>
      <c r="Q49" s="36" t="s">
        <v>72</v>
      </c>
      <c r="R49" s="36" t="s">
        <v>251</v>
      </c>
      <c r="S49" s="36"/>
      <c r="T49" s="51" t="s">
        <v>145</v>
      </c>
    </row>
    <row r="50" spans="2:20">
      <c r="B50" s="49" t="s">
        <v>180</v>
      </c>
      <c r="C50" s="34" t="s">
        <v>112</v>
      </c>
      <c r="D50" s="34">
        <v>12</v>
      </c>
      <c r="E50" s="34" t="s">
        <v>13</v>
      </c>
      <c r="F50" s="50" t="s">
        <v>96</v>
      </c>
      <c r="G50" s="50" t="s">
        <v>76</v>
      </c>
      <c r="H50" s="36">
        <v>37</v>
      </c>
      <c r="I50" s="36">
        <v>17.526</v>
      </c>
      <c r="J50" s="36"/>
      <c r="K50" s="40">
        <v>3</v>
      </c>
      <c r="L50" s="34"/>
      <c r="M50" s="36">
        <v>4</v>
      </c>
      <c r="N50" s="36"/>
      <c r="O50" s="37">
        <v>300</v>
      </c>
      <c r="P50" s="36" t="s">
        <v>127</v>
      </c>
      <c r="Q50" s="36" t="s">
        <v>75</v>
      </c>
      <c r="R50" s="36" t="s">
        <v>251</v>
      </c>
      <c r="S50" s="36"/>
      <c r="T50" s="51" t="s">
        <v>179</v>
      </c>
    </row>
    <row r="51" spans="2:20">
      <c r="B51" s="49" t="s">
        <v>181</v>
      </c>
      <c r="C51" s="34" t="s">
        <v>112</v>
      </c>
      <c r="D51" s="34">
        <v>16</v>
      </c>
      <c r="E51" s="34" t="s">
        <v>13</v>
      </c>
      <c r="F51" s="50" t="s">
        <v>96</v>
      </c>
      <c r="G51" s="50" t="s">
        <v>76</v>
      </c>
      <c r="H51" s="36">
        <v>36.5</v>
      </c>
      <c r="I51" s="36">
        <v>17.526</v>
      </c>
      <c r="J51" s="36"/>
      <c r="K51" s="40">
        <v>3</v>
      </c>
      <c r="L51" s="34"/>
      <c r="M51" s="36">
        <v>4</v>
      </c>
      <c r="N51" s="36"/>
      <c r="O51" s="37">
        <v>300</v>
      </c>
      <c r="P51" s="36" t="s">
        <v>127</v>
      </c>
      <c r="Q51" s="36" t="s">
        <v>75</v>
      </c>
      <c r="R51" s="36" t="s">
        <v>251</v>
      </c>
      <c r="S51" s="36"/>
      <c r="T51" s="51" t="s">
        <v>179</v>
      </c>
    </row>
    <row r="52" spans="2:20">
      <c r="B52" s="49" t="s">
        <v>182</v>
      </c>
      <c r="C52" s="34" t="s">
        <v>112</v>
      </c>
      <c r="D52" s="34">
        <v>25</v>
      </c>
      <c r="E52" s="34" t="s">
        <v>13</v>
      </c>
      <c r="F52" s="50" t="s">
        <v>96</v>
      </c>
      <c r="G52" s="50" t="s">
        <v>76</v>
      </c>
      <c r="H52" s="36">
        <v>39.5</v>
      </c>
      <c r="I52" s="36">
        <v>17.526</v>
      </c>
      <c r="J52" s="36"/>
      <c r="K52" s="40">
        <v>3</v>
      </c>
      <c r="L52" s="34"/>
      <c r="M52" s="36">
        <v>4</v>
      </c>
      <c r="N52" s="36"/>
      <c r="O52" s="37">
        <v>300</v>
      </c>
      <c r="P52" s="36" t="s">
        <v>127</v>
      </c>
      <c r="Q52" s="36" t="s">
        <v>75</v>
      </c>
      <c r="R52" s="36" t="s">
        <v>251</v>
      </c>
      <c r="S52" s="36"/>
      <c r="T52" s="51" t="s">
        <v>179</v>
      </c>
    </row>
    <row r="53" spans="2:20">
      <c r="B53" s="49" t="s">
        <v>183</v>
      </c>
      <c r="C53" s="34" t="s">
        <v>112</v>
      </c>
      <c r="D53" s="34">
        <v>35</v>
      </c>
      <c r="E53" s="34" t="s">
        <v>13</v>
      </c>
      <c r="F53" s="50" t="s">
        <v>96</v>
      </c>
      <c r="G53" s="50" t="s">
        <v>76</v>
      </c>
      <c r="H53" s="36">
        <v>36.5</v>
      </c>
      <c r="I53" s="36">
        <v>17.526</v>
      </c>
      <c r="J53" s="36"/>
      <c r="K53" s="40">
        <v>3</v>
      </c>
      <c r="L53" s="34"/>
      <c r="M53" s="36">
        <v>4</v>
      </c>
      <c r="N53" s="36"/>
      <c r="O53" s="37">
        <v>300</v>
      </c>
      <c r="P53" s="36" t="s">
        <v>127</v>
      </c>
      <c r="Q53" s="36" t="s">
        <v>75</v>
      </c>
      <c r="R53" s="36" t="s">
        <v>251</v>
      </c>
      <c r="S53" s="36"/>
      <c r="T53" s="51" t="s">
        <v>179</v>
      </c>
    </row>
    <row r="54" spans="2:20">
      <c r="B54" s="49" t="s">
        <v>184</v>
      </c>
      <c r="C54" s="34" t="s">
        <v>112</v>
      </c>
      <c r="D54" s="34">
        <v>50</v>
      </c>
      <c r="E54" s="34" t="s">
        <v>13</v>
      </c>
      <c r="F54" s="50" t="s">
        <v>96</v>
      </c>
      <c r="G54" s="50" t="s">
        <v>76</v>
      </c>
      <c r="H54" s="36">
        <v>55</v>
      </c>
      <c r="I54" s="36">
        <v>17.526</v>
      </c>
      <c r="J54" s="36"/>
      <c r="K54" s="40">
        <v>3</v>
      </c>
      <c r="L54" s="34"/>
      <c r="M54" s="36">
        <v>4</v>
      </c>
      <c r="N54" s="36"/>
      <c r="O54" s="37">
        <v>300</v>
      </c>
      <c r="P54" s="36" t="s">
        <v>127</v>
      </c>
      <c r="Q54" s="36" t="s">
        <v>75</v>
      </c>
      <c r="R54" s="36" t="s">
        <v>251</v>
      </c>
      <c r="S54" s="36"/>
      <c r="T54" s="51" t="s">
        <v>179</v>
      </c>
    </row>
    <row r="55" spans="2:20">
      <c r="B55" s="49" t="s">
        <v>185</v>
      </c>
      <c r="C55" s="34" t="s">
        <v>116</v>
      </c>
      <c r="D55" s="34">
        <v>35</v>
      </c>
      <c r="E55" s="34" t="s">
        <v>38</v>
      </c>
      <c r="F55" s="50" t="s">
        <v>132</v>
      </c>
      <c r="G55" s="50" t="s">
        <v>186</v>
      </c>
      <c r="H55" s="36">
        <v>72.69</v>
      </c>
      <c r="I55" s="36" t="s">
        <v>248</v>
      </c>
      <c r="J55" s="36"/>
      <c r="K55" s="40"/>
      <c r="L55" s="34"/>
      <c r="M55" s="36">
        <v>5</v>
      </c>
      <c r="N55" s="36"/>
      <c r="O55" s="37">
        <v>1680</v>
      </c>
      <c r="P55" s="36" t="s">
        <v>129</v>
      </c>
      <c r="Q55" s="36" t="s">
        <v>79</v>
      </c>
      <c r="R55" s="36" t="s">
        <v>251</v>
      </c>
      <c r="S55" s="36"/>
      <c r="T55" s="51" t="s">
        <v>187</v>
      </c>
    </row>
    <row r="56" spans="2:20">
      <c r="B56" s="49" t="s">
        <v>199</v>
      </c>
      <c r="C56" s="34" t="s">
        <v>188</v>
      </c>
      <c r="D56" s="34">
        <v>12</v>
      </c>
      <c r="E56" s="34" t="s">
        <v>13</v>
      </c>
      <c r="F56" s="52" t="s">
        <v>96</v>
      </c>
      <c r="G56" s="50" t="s">
        <v>73</v>
      </c>
      <c r="H56" s="36">
        <v>27.26</v>
      </c>
      <c r="I56" s="36">
        <v>17.526</v>
      </c>
      <c r="J56" s="36"/>
      <c r="K56" s="40"/>
      <c r="L56" s="34"/>
      <c r="M56" s="36"/>
      <c r="N56" s="36"/>
      <c r="O56" s="37">
        <v>350</v>
      </c>
      <c r="P56" s="36" t="s">
        <v>127</v>
      </c>
      <c r="Q56" s="36" t="s">
        <v>72</v>
      </c>
      <c r="R56" s="36" t="s">
        <v>251</v>
      </c>
      <c r="S56" s="36"/>
      <c r="T56" s="53" t="s">
        <v>198</v>
      </c>
    </row>
    <row r="57" spans="2:20">
      <c r="B57" s="49" t="s">
        <v>197</v>
      </c>
      <c r="C57" s="34" t="s">
        <v>188</v>
      </c>
      <c r="D57" s="34">
        <v>16</v>
      </c>
      <c r="E57" s="34" t="s">
        <v>13</v>
      </c>
      <c r="F57" s="52" t="s">
        <v>96</v>
      </c>
      <c r="G57" s="50" t="s">
        <v>73</v>
      </c>
      <c r="H57" s="36">
        <v>37.5</v>
      </c>
      <c r="I57" s="36">
        <v>17.526</v>
      </c>
      <c r="J57" s="36"/>
      <c r="K57" s="40"/>
      <c r="L57" s="34"/>
      <c r="M57" s="36"/>
      <c r="N57" s="36"/>
      <c r="O57" s="37">
        <v>350</v>
      </c>
      <c r="P57" s="36" t="s">
        <v>127</v>
      </c>
      <c r="Q57" s="36" t="s">
        <v>72</v>
      </c>
      <c r="R57" s="36" t="s">
        <v>251</v>
      </c>
      <c r="S57" s="36"/>
      <c r="T57" s="51" t="s">
        <v>196</v>
      </c>
    </row>
    <row r="58" spans="2:20">
      <c r="B58" s="49" t="s">
        <v>194</v>
      </c>
      <c r="C58" s="34" t="s">
        <v>188</v>
      </c>
      <c r="D58" s="34">
        <v>25</v>
      </c>
      <c r="E58" s="34" t="s">
        <v>13</v>
      </c>
      <c r="F58" s="52" t="s">
        <v>96</v>
      </c>
      <c r="G58" s="50" t="s">
        <v>73</v>
      </c>
      <c r="H58" s="36">
        <v>21.77</v>
      </c>
      <c r="I58" s="36">
        <v>17.526</v>
      </c>
      <c r="J58" s="36"/>
      <c r="K58" s="40"/>
      <c r="L58" s="34"/>
      <c r="M58" s="36"/>
      <c r="N58" s="36"/>
      <c r="O58" s="37">
        <v>350</v>
      </c>
      <c r="P58" s="36" t="s">
        <v>127</v>
      </c>
      <c r="Q58" s="36" t="s">
        <v>72</v>
      </c>
      <c r="R58" s="36" t="s">
        <v>251</v>
      </c>
      <c r="S58" s="36"/>
      <c r="T58" s="51" t="s">
        <v>195</v>
      </c>
    </row>
    <row r="59" spans="2:20">
      <c r="B59" s="49" t="s">
        <v>193</v>
      </c>
      <c r="C59" s="34" t="s">
        <v>188</v>
      </c>
      <c r="D59" s="34">
        <v>35</v>
      </c>
      <c r="E59" s="34" t="s">
        <v>13</v>
      </c>
      <c r="F59" s="52" t="s">
        <v>96</v>
      </c>
      <c r="G59" s="50" t="s">
        <v>73</v>
      </c>
      <c r="H59" s="36">
        <v>30.1</v>
      </c>
      <c r="I59" s="36">
        <v>17.526</v>
      </c>
      <c r="J59" s="36"/>
      <c r="K59" s="40"/>
      <c r="L59" s="34"/>
      <c r="M59" s="36"/>
      <c r="N59" s="36"/>
      <c r="O59" s="37">
        <v>350</v>
      </c>
      <c r="P59" s="36" t="s">
        <v>127</v>
      </c>
      <c r="Q59" s="36" t="s">
        <v>72</v>
      </c>
      <c r="R59" s="36" t="s">
        <v>251</v>
      </c>
      <c r="S59" s="36"/>
      <c r="T59" s="51" t="s">
        <v>191</v>
      </c>
    </row>
    <row r="60" spans="2:20">
      <c r="B60" s="49" t="s">
        <v>190</v>
      </c>
      <c r="C60" s="34" t="s">
        <v>188</v>
      </c>
      <c r="D60" s="34">
        <v>50</v>
      </c>
      <c r="E60" s="34" t="s">
        <v>13</v>
      </c>
      <c r="F60" s="52" t="s">
        <v>96</v>
      </c>
      <c r="G60" s="50" t="s">
        <v>78</v>
      </c>
      <c r="H60" s="36">
        <v>45.3</v>
      </c>
      <c r="I60" s="36">
        <v>17.526</v>
      </c>
      <c r="J60" s="36"/>
      <c r="K60" s="40"/>
      <c r="L60" s="34"/>
      <c r="M60" s="36"/>
      <c r="N60" s="36"/>
      <c r="O60" s="37">
        <v>475</v>
      </c>
      <c r="P60" s="36" t="s">
        <v>127</v>
      </c>
      <c r="Q60" s="36" t="s">
        <v>77</v>
      </c>
      <c r="R60" s="36" t="s">
        <v>251</v>
      </c>
      <c r="S60" s="36"/>
      <c r="T60" s="51" t="s">
        <v>189</v>
      </c>
    </row>
    <row r="61" spans="2:20">
      <c r="B61" s="49" t="s">
        <v>204</v>
      </c>
      <c r="C61" s="34" t="s">
        <v>62</v>
      </c>
      <c r="D61" s="34">
        <v>5</v>
      </c>
      <c r="E61" s="34" t="s">
        <v>3</v>
      </c>
      <c r="F61" s="50" t="s">
        <v>94</v>
      </c>
      <c r="G61" s="50" t="s">
        <v>70</v>
      </c>
      <c r="H61" s="36">
        <f>32.9-I61</f>
        <v>24.4</v>
      </c>
      <c r="I61" s="36">
        <v>8.5</v>
      </c>
      <c r="J61" s="36">
        <v>16</v>
      </c>
      <c r="K61" s="40">
        <v>10</v>
      </c>
      <c r="L61" s="34"/>
      <c r="M61" s="36"/>
      <c r="N61" s="36">
        <v>11</v>
      </c>
      <c r="O61" s="36"/>
      <c r="P61" s="36" t="s">
        <v>126</v>
      </c>
      <c r="Q61" s="36" t="s">
        <v>71</v>
      </c>
      <c r="R61" s="39" t="str">
        <f>IF(ROUNDUP(H61+I61-17.5-1,0)&lt;0,"None","&gt;="&amp;ROUNDUP(H61+I61-17.5-1,0)&amp;" mm")</f>
        <v>&gt;=15 mm</v>
      </c>
      <c r="S61" s="39"/>
      <c r="T61" s="51" t="s">
        <v>228</v>
      </c>
    </row>
    <row r="62" spans="2:20">
      <c r="B62" s="49" t="s">
        <v>205</v>
      </c>
      <c r="C62" s="34" t="s">
        <v>62</v>
      </c>
      <c r="D62" s="34">
        <v>5.4</v>
      </c>
      <c r="E62" s="34" t="s">
        <v>3</v>
      </c>
      <c r="F62" s="50" t="s">
        <v>223</v>
      </c>
      <c r="G62" s="50" t="s">
        <v>70</v>
      </c>
      <c r="H62" s="36">
        <v>18.739999999999998</v>
      </c>
      <c r="I62" s="36">
        <v>6</v>
      </c>
      <c r="J62" s="36">
        <v>10.9</v>
      </c>
      <c r="K62" s="40">
        <v>10</v>
      </c>
      <c r="L62" s="34"/>
      <c r="M62" s="36"/>
      <c r="N62" s="36">
        <v>6.5</v>
      </c>
      <c r="O62" s="36"/>
      <c r="P62" s="36" t="s">
        <v>126</v>
      </c>
      <c r="Q62" s="36" t="s">
        <v>71</v>
      </c>
      <c r="R62" s="39" t="str">
        <f t="shared" ref="R62:R79" si="1">IF(ROUNDUP(H62+I62-17.5-1,0)&lt;0,"None","&gt;="&amp;ROUNDUP(H62+I62-17.5-1,0)&amp;" mm")</f>
        <v>&gt;=7 mm</v>
      </c>
      <c r="S62" s="39"/>
      <c r="T62" s="51" t="s">
        <v>229</v>
      </c>
    </row>
    <row r="63" spans="2:20">
      <c r="B63" s="49" t="s">
        <v>206</v>
      </c>
      <c r="C63" s="34" t="s">
        <v>62</v>
      </c>
      <c r="D63" s="34">
        <v>6</v>
      </c>
      <c r="E63" s="34" t="s">
        <v>3</v>
      </c>
      <c r="F63" s="50" t="s">
        <v>92</v>
      </c>
      <c r="G63" s="50" t="s">
        <v>70</v>
      </c>
      <c r="H63" s="36">
        <f>23.3-I63</f>
        <v>16.8</v>
      </c>
      <c r="I63" s="36">
        <v>6.5</v>
      </c>
      <c r="J63" s="36">
        <v>9</v>
      </c>
      <c r="K63" s="40">
        <v>3</v>
      </c>
      <c r="L63" s="34"/>
      <c r="M63" s="36"/>
      <c r="N63" s="36">
        <v>5</v>
      </c>
      <c r="O63" s="36"/>
      <c r="P63" s="36" t="s">
        <v>125</v>
      </c>
      <c r="Q63" s="36" t="s">
        <v>71</v>
      </c>
      <c r="R63" s="39" t="str">
        <f t="shared" si="1"/>
        <v>&gt;=5 mm</v>
      </c>
      <c r="S63" s="39"/>
      <c r="T63" s="51" t="s">
        <v>230</v>
      </c>
    </row>
    <row r="64" spans="2:20">
      <c r="B64" s="49" t="s">
        <v>207</v>
      </c>
      <c r="C64" s="34" t="s">
        <v>62</v>
      </c>
      <c r="D64" s="34">
        <v>6</v>
      </c>
      <c r="E64" s="34" t="s">
        <v>3</v>
      </c>
      <c r="F64" s="50" t="s">
        <v>94</v>
      </c>
      <c r="G64" s="50" t="s">
        <v>70</v>
      </c>
      <c r="H64" s="36">
        <f>32.4-I64</f>
        <v>24.799999999999997</v>
      </c>
      <c r="I64" s="36">
        <v>7.6</v>
      </c>
      <c r="J64" s="36">
        <v>12.6</v>
      </c>
      <c r="K64" s="40">
        <v>3</v>
      </c>
      <c r="L64" s="34"/>
      <c r="M64" s="36"/>
      <c r="N64" s="36">
        <v>11</v>
      </c>
      <c r="O64" s="36"/>
      <c r="P64" s="36" t="s">
        <v>125</v>
      </c>
      <c r="Q64" s="36" t="s">
        <v>71</v>
      </c>
      <c r="R64" s="39" t="str">
        <f t="shared" si="1"/>
        <v>&gt;=14 mm</v>
      </c>
      <c r="S64" s="39"/>
      <c r="T64" s="51" t="s">
        <v>231</v>
      </c>
    </row>
    <row r="65" spans="2:20">
      <c r="B65" s="49" t="s">
        <v>208</v>
      </c>
      <c r="C65" s="34" t="s">
        <v>62</v>
      </c>
      <c r="D65" s="34">
        <v>6</v>
      </c>
      <c r="E65" s="34" t="s">
        <v>3</v>
      </c>
      <c r="F65" s="50" t="s">
        <v>92</v>
      </c>
      <c r="G65" s="50" t="s">
        <v>70</v>
      </c>
      <c r="H65" s="36">
        <v>19.100000000000001</v>
      </c>
      <c r="I65" s="36">
        <v>8.4</v>
      </c>
      <c r="J65" s="36">
        <v>10</v>
      </c>
      <c r="K65" s="40">
        <v>5</v>
      </c>
      <c r="L65" s="34"/>
      <c r="M65" s="36"/>
      <c r="N65" s="36">
        <v>5.6</v>
      </c>
      <c r="O65" s="36"/>
      <c r="P65" s="36" t="s">
        <v>125</v>
      </c>
      <c r="Q65" s="36" t="s">
        <v>71</v>
      </c>
      <c r="R65" s="39" t="str">
        <f t="shared" si="1"/>
        <v>&gt;=9 mm</v>
      </c>
      <c r="S65" s="39"/>
      <c r="T65" s="51" t="s">
        <v>232</v>
      </c>
    </row>
    <row r="66" spans="2:20">
      <c r="B66" s="49" t="s">
        <v>209</v>
      </c>
      <c r="C66" s="34" t="s">
        <v>62</v>
      </c>
      <c r="D66" s="34">
        <v>5</v>
      </c>
      <c r="E66" s="34" t="s">
        <v>3</v>
      </c>
      <c r="F66" s="50" t="s">
        <v>94</v>
      </c>
      <c r="G66" s="50" t="s">
        <v>70</v>
      </c>
      <c r="H66" s="36">
        <v>24.1</v>
      </c>
      <c r="I66" s="36">
        <v>6.1</v>
      </c>
      <c r="J66" s="36">
        <v>10.4</v>
      </c>
      <c r="K66" s="40">
        <v>5</v>
      </c>
      <c r="L66" s="34"/>
      <c r="M66" s="36"/>
      <c r="N66" s="36"/>
      <c r="O66" s="36"/>
      <c r="P66" s="36" t="s">
        <v>125</v>
      </c>
      <c r="Q66" s="36" t="s">
        <v>71</v>
      </c>
      <c r="R66" s="39" t="str">
        <f t="shared" si="1"/>
        <v>&gt;=12 mm</v>
      </c>
      <c r="S66" s="39"/>
      <c r="T66" s="51" t="s">
        <v>234</v>
      </c>
    </row>
    <row r="67" spans="2:20">
      <c r="B67" s="49" t="s">
        <v>210</v>
      </c>
      <c r="C67" s="34" t="s">
        <v>62</v>
      </c>
      <c r="D67" s="34">
        <v>6</v>
      </c>
      <c r="E67" s="34" t="s">
        <v>3</v>
      </c>
      <c r="F67" s="50" t="s">
        <v>94</v>
      </c>
      <c r="G67" s="50" t="s">
        <v>70</v>
      </c>
      <c r="H67" s="36">
        <v>21.2</v>
      </c>
      <c r="I67" s="36">
        <v>10.6</v>
      </c>
      <c r="J67" s="36">
        <v>13</v>
      </c>
      <c r="K67" s="40">
        <v>1</v>
      </c>
      <c r="L67" s="34"/>
      <c r="M67" s="36"/>
      <c r="N67" s="36">
        <v>7.1</v>
      </c>
      <c r="O67" s="36"/>
      <c r="P67" s="36" t="s">
        <v>125</v>
      </c>
      <c r="Q67" s="36" t="s">
        <v>71</v>
      </c>
      <c r="R67" s="39" t="str">
        <f t="shared" si="1"/>
        <v>&gt;=14 mm</v>
      </c>
      <c r="S67" s="39"/>
      <c r="T67" s="51" t="s">
        <v>235</v>
      </c>
    </row>
    <row r="68" spans="2:20">
      <c r="B68" s="49" t="s">
        <v>211</v>
      </c>
      <c r="C68" s="34" t="s">
        <v>62</v>
      </c>
      <c r="D68" s="34">
        <v>7.2</v>
      </c>
      <c r="E68" s="34" t="s">
        <v>3</v>
      </c>
      <c r="F68" s="50" t="s">
        <v>223</v>
      </c>
      <c r="G68" s="50" t="s">
        <v>70</v>
      </c>
      <c r="H68" s="36">
        <v>26.14</v>
      </c>
      <c r="I68" s="36">
        <v>6.23</v>
      </c>
      <c r="J68" s="36">
        <v>13.3</v>
      </c>
      <c r="K68" s="40">
        <v>10</v>
      </c>
      <c r="L68" s="34"/>
      <c r="M68" s="36"/>
      <c r="N68" s="36">
        <v>11.6</v>
      </c>
      <c r="O68" s="36"/>
      <c r="P68" s="36" t="s">
        <v>126</v>
      </c>
      <c r="Q68" s="36" t="s">
        <v>71</v>
      </c>
      <c r="R68" s="39" t="str">
        <f t="shared" si="1"/>
        <v>&gt;=14 mm</v>
      </c>
      <c r="S68" s="39"/>
      <c r="T68" s="51" t="s">
        <v>236</v>
      </c>
    </row>
    <row r="69" spans="2:20">
      <c r="B69" s="49" t="s">
        <v>212</v>
      </c>
      <c r="C69" s="34" t="s">
        <v>62</v>
      </c>
      <c r="D69" s="34">
        <v>7.6</v>
      </c>
      <c r="E69" s="34" t="s">
        <v>3</v>
      </c>
      <c r="F69" s="50" t="s">
        <v>95</v>
      </c>
      <c r="G69" s="50" t="s">
        <v>70</v>
      </c>
      <c r="H69" s="36">
        <v>8.8000000000000007</v>
      </c>
      <c r="I69" s="86">
        <v>3.65</v>
      </c>
      <c r="J69" s="36">
        <v>2</v>
      </c>
      <c r="K69" s="40">
        <v>5</v>
      </c>
      <c r="L69" s="34"/>
      <c r="M69" s="36"/>
      <c r="N69" s="36">
        <v>6</v>
      </c>
      <c r="O69" s="36"/>
      <c r="P69" s="36" t="s">
        <v>125</v>
      </c>
      <c r="Q69" s="36" t="s">
        <v>71</v>
      </c>
      <c r="R69" s="39" t="str">
        <f t="shared" si="1"/>
        <v>None</v>
      </c>
      <c r="S69" s="39"/>
      <c r="T69" s="51" t="s">
        <v>237</v>
      </c>
    </row>
    <row r="70" spans="2:20">
      <c r="B70" s="49" t="s">
        <v>213</v>
      </c>
      <c r="C70" s="34" t="s">
        <v>62</v>
      </c>
      <c r="D70" s="34">
        <v>8</v>
      </c>
      <c r="E70" s="34" t="s">
        <v>3</v>
      </c>
      <c r="F70" s="50" t="s">
        <v>92</v>
      </c>
      <c r="G70" s="50" t="s">
        <v>70</v>
      </c>
      <c r="H70" s="36">
        <f>23.3-I70</f>
        <v>16.700000000000003</v>
      </c>
      <c r="I70" s="36">
        <v>6.6</v>
      </c>
      <c r="J70" s="36">
        <v>7.0188679245283021</v>
      </c>
      <c r="K70" s="40">
        <v>3</v>
      </c>
      <c r="L70" s="34"/>
      <c r="M70" s="36"/>
      <c r="N70" s="36">
        <v>6</v>
      </c>
      <c r="O70" s="36"/>
      <c r="P70" s="36" t="s">
        <v>125</v>
      </c>
      <c r="Q70" s="36" t="s">
        <v>71</v>
      </c>
      <c r="R70" s="39" t="str">
        <f t="shared" si="1"/>
        <v>&gt;=5 mm</v>
      </c>
      <c r="S70" s="39"/>
      <c r="T70" s="51" t="s">
        <v>238</v>
      </c>
    </row>
    <row r="71" spans="2:20">
      <c r="B71" s="49" t="s">
        <v>214</v>
      </c>
      <c r="C71" s="34" t="s">
        <v>62</v>
      </c>
      <c r="D71" s="34">
        <v>8</v>
      </c>
      <c r="E71" s="34" t="s">
        <v>3</v>
      </c>
      <c r="F71" s="50" t="s">
        <v>94</v>
      </c>
      <c r="G71" s="50" t="s">
        <v>70</v>
      </c>
      <c r="H71" s="36">
        <v>24.2</v>
      </c>
      <c r="I71" s="36">
        <v>7.7</v>
      </c>
      <c r="J71" s="36">
        <v>10.4</v>
      </c>
      <c r="K71" s="40">
        <v>3</v>
      </c>
      <c r="L71" s="34"/>
      <c r="M71" s="36"/>
      <c r="N71" s="36">
        <v>12</v>
      </c>
      <c r="O71" s="36"/>
      <c r="P71" s="36" t="s">
        <v>125</v>
      </c>
      <c r="Q71" s="36" t="s">
        <v>71</v>
      </c>
      <c r="R71" s="39" t="str">
        <f t="shared" si="1"/>
        <v>&gt;=14 mm</v>
      </c>
      <c r="S71" s="39"/>
      <c r="T71" s="51" t="s">
        <v>239</v>
      </c>
    </row>
    <row r="72" spans="2:20">
      <c r="B72" s="49" t="s">
        <v>215</v>
      </c>
      <c r="C72" s="34" t="s">
        <v>62</v>
      </c>
      <c r="D72" s="34">
        <v>8</v>
      </c>
      <c r="E72" s="34" t="s">
        <v>3</v>
      </c>
      <c r="F72" s="50" t="s">
        <v>92</v>
      </c>
      <c r="G72" s="50" t="s">
        <v>70</v>
      </c>
      <c r="H72" s="36">
        <v>19.09</v>
      </c>
      <c r="I72" s="36">
        <v>7.11</v>
      </c>
      <c r="J72" s="36">
        <v>6.1276595744680842</v>
      </c>
      <c r="K72" s="40">
        <v>5</v>
      </c>
      <c r="L72" s="34"/>
      <c r="M72" s="36"/>
      <c r="N72" s="36">
        <v>6.2</v>
      </c>
      <c r="O72" s="36"/>
      <c r="P72" s="36" t="s">
        <v>125</v>
      </c>
      <c r="Q72" s="36" t="s">
        <v>71</v>
      </c>
      <c r="R72" s="39" t="str">
        <f t="shared" si="1"/>
        <v>&gt;=8 mm</v>
      </c>
      <c r="S72" s="39"/>
      <c r="T72" s="51" t="s">
        <v>240</v>
      </c>
    </row>
    <row r="73" spans="2:20">
      <c r="B73" s="49" t="s">
        <v>216</v>
      </c>
      <c r="C73" s="34" t="s">
        <v>62</v>
      </c>
      <c r="D73" s="34">
        <v>8.42</v>
      </c>
      <c r="E73" s="34" t="s">
        <v>3</v>
      </c>
      <c r="F73" s="50" t="s">
        <v>95</v>
      </c>
      <c r="G73" s="50" t="s">
        <v>70</v>
      </c>
      <c r="H73" s="36">
        <v>11.95</v>
      </c>
      <c r="I73" s="86">
        <v>2.79</v>
      </c>
      <c r="J73" s="36">
        <v>3.044776119402985</v>
      </c>
      <c r="K73" s="40">
        <v>5</v>
      </c>
      <c r="L73" s="34"/>
      <c r="M73" s="36"/>
      <c r="N73" s="36">
        <v>7</v>
      </c>
      <c r="O73" s="36"/>
      <c r="P73" s="36" t="s">
        <v>125</v>
      </c>
      <c r="Q73" s="36" t="s">
        <v>71</v>
      </c>
      <c r="R73" s="39" t="str">
        <f t="shared" si="1"/>
        <v>None</v>
      </c>
      <c r="S73" s="39"/>
      <c r="T73" s="70" t="s">
        <v>241</v>
      </c>
    </row>
    <row r="74" spans="2:20">
      <c r="B74" s="49" t="s">
        <v>217</v>
      </c>
      <c r="C74" s="34" t="s">
        <v>62</v>
      </c>
      <c r="D74" s="34">
        <v>8.5</v>
      </c>
      <c r="E74" s="34" t="s">
        <v>3</v>
      </c>
      <c r="F74" s="50" t="s">
        <v>94</v>
      </c>
      <c r="G74" s="50" t="s">
        <v>70</v>
      </c>
      <c r="H74" s="36">
        <v>9.26</v>
      </c>
      <c r="I74" s="36">
        <v>5.85</v>
      </c>
      <c r="J74" s="36">
        <v>2</v>
      </c>
      <c r="K74" s="40">
        <v>5</v>
      </c>
      <c r="L74" s="34"/>
      <c r="M74" s="36"/>
      <c r="N74" s="36">
        <v>5</v>
      </c>
      <c r="O74" s="36"/>
      <c r="P74" s="36" t="s">
        <v>125</v>
      </c>
      <c r="Q74" s="36" t="s">
        <v>71</v>
      </c>
      <c r="R74" s="39" t="str">
        <f t="shared" si="1"/>
        <v>None</v>
      </c>
      <c r="S74" s="39"/>
      <c r="T74" s="51" t="s">
        <v>242</v>
      </c>
    </row>
    <row r="75" spans="2:20">
      <c r="B75" s="49" t="s">
        <v>218</v>
      </c>
      <c r="C75" s="34" t="s">
        <v>62</v>
      </c>
      <c r="D75" s="34">
        <v>10.3</v>
      </c>
      <c r="E75" s="34" t="s">
        <v>3</v>
      </c>
      <c r="F75" s="50" t="s">
        <v>94</v>
      </c>
      <c r="G75" s="50" t="s">
        <v>70</v>
      </c>
      <c r="H75" s="36">
        <v>9.57</v>
      </c>
      <c r="I75" s="36">
        <v>7.78</v>
      </c>
      <c r="J75" s="36">
        <v>3.4782608695652173</v>
      </c>
      <c r="K75" s="40">
        <v>2</v>
      </c>
      <c r="L75" s="34"/>
      <c r="M75" s="36"/>
      <c r="N75" s="36"/>
      <c r="O75" s="36"/>
      <c r="P75" s="36" t="s">
        <v>125</v>
      </c>
      <c r="Q75" s="36" t="s">
        <v>250</v>
      </c>
      <c r="R75" s="39" t="str">
        <f t="shared" si="1"/>
        <v>None</v>
      </c>
      <c r="S75" s="39"/>
      <c r="T75" s="51" t="s">
        <v>243</v>
      </c>
    </row>
    <row r="76" spans="2:20">
      <c r="B76" s="49" t="s">
        <v>219</v>
      </c>
      <c r="C76" s="34" t="s">
        <v>62</v>
      </c>
      <c r="D76" s="34">
        <v>12</v>
      </c>
      <c r="E76" s="34" t="s">
        <v>3</v>
      </c>
      <c r="F76" s="50" t="s">
        <v>94</v>
      </c>
      <c r="G76" s="50" t="s">
        <v>70</v>
      </c>
      <c r="H76" s="36">
        <v>16.7</v>
      </c>
      <c r="I76" s="36">
        <v>6.5</v>
      </c>
      <c r="J76" s="36">
        <v>9.0566037735849054</v>
      </c>
      <c r="K76" s="40">
        <v>5</v>
      </c>
      <c r="L76" s="34"/>
      <c r="M76" s="36"/>
      <c r="N76" s="36">
        <v>5</v>
      </c>
      <c r="O76" s="36"/>
      <c r="P76" s="36" t="s">
        <v>125</v>
      </c>
      <c r="Q76" s="36" t="s">
        <v>71</v>
      </c>
      <c r="R76" s="39" t="str">
        <f t="shared" si="1"/>
        <v>&gt;=5 mm</v>
      </c>
      <c r="S76" s="39"/>
      <c r="T76" s="51" t="s">
        <v>244</v>
      </c>
    </row>
    <row r="77" spans="2:20">
      <c r="B77" s="49" t="s">
        <v>220</v>
      </c>
      <c r="C77" s="34" t="s">
        <v>62</v>
      </c>
      <c r="D77" s="34">
        <v>12</v>
      </c>
      <c r="E77" s="34" t="s">
        <v>3</v>
      </c>
      <c r="F77" s="50" t="s">
        <v>95</v>
      </c>
      <c r="G77" s="50" t="s">
        <v>70</v>
      </c>
      <c r="H77" s="36">
        <v>10.199999999999999</v>
      </c>
      <c r="I77" s="36">
        <v>7.59</v>
      </c>
      <c r="J77" s="36">
        <v>4.28</v>
      </c>
      <c r="K77" s="40">
        <v>5</v>
      </c>
      <c r="L77" s="34"/>
      <c r="M77" s="36"/>
      <c r="N77" s="36">
        <v>5</v>
      </c>
      <c r="O77" s="36"/>
      <c r="P77" s="36" t="s">
        <v>125</v>
      </c>
      <c r="Q77" s="36" t="s">
        <v>250</v>
      </c>
      <c r="R77" s="39" t="str">
        <f t="shared" si="1"/>
        <v>None</v>
      </c>
      <c r="S77" s="39"/>
      <c r="T77" s="51" t="s">
        <v>245</v>
      </c>
    </row>
    <row r="78" spans="2:20">
      <c r="B78" s="49" t="s">
        <v>221</v>
      </c>
      <c r="C78" s="34" t="s">
        <v>62</v>
      </c>
      <c r="D78" s="34">
        <v>12</v>
      </c>
      <c r="E78" s="34" t="s">
        <v>3</v>
      </c>
      <c r="F78" s="50" t="s">
        <v>95</v>
      </c>
      <c r="G78" s="50" t="s">
        <v>70</v>
      </c>
      <c r="H78" s="36">
        <v>10.199999999999999</v>
      </c>
      <c r="I78" s="36">
        <v>7.59</v>
      </c>
      <c r="J78" s="36">
        <v>2.04</v>
      </c>
      <c r="K78" s="40">
        <v>5</v>
      </c>
      <c r="L78" s="34"/>
      <c r="M78" s="36"/>
      <c r="N78" s="36">
        <v>5</v>
      </c>
      <c r="O78" s="36"/>
      <c r="P78" s="36" t="s">
        <v>125</v>
      </c>
      <c r="Q78" s="36" t="s">
        <v>250</v>
      </c>
      <c r="R78" s="39" t="str">
        <f t="shared" si="1"/>
        <v>None</v>
      </c>
      <c r="S78" s="39"/>
      <c r="T78" s="51" t="s">
        <v>246</v>
      </c>
    </row>
    <row r="79" spans="2:20">
      <c r="B79" s="49" t="s">
        <v>222</v>
      </c>
      <c r="C79" s="34" t="s">
        <v>62</v>
      </c>
      <c r="D79" s="34">
        <v>12</v>
      </c>
      <c r="E79" s="34" t="s">
        <v>3</v>
      </c>
      <c r="F79" s="50" t="s">
        <v>92</v>
      </c>
      <c r="G79" s="50" t="s">
        <v>70</v>
      </c>
      <c r="H79" s="36">
        <v>16.5</v>
      </c>
      <c r="I79" s="36">
        <v>6.44</v>
      </c>
      <c r="J79" s="36">
        <v>7.8461538461538449</v>
      </c>
      <c r="K79" s="40">
        <v>3</v>
      </c>
      <c r="L79" s="34"/>
      <c r="M79" s="36"/>
      <c r="N79" s="36">
        <v>5</v>
      </c>
      <c r="O79" s="36"/>
      <c r="P79" s="36" t="s">
        <v>125</v>
      </c>
      <c r="Q79" s="36" t="s">
        <v>71</v>
      </c>
      <c r="R79" s="39" t="str">
        <f t="shared" si="1"/>
        <v>&gt;=5 mm</v>
      </c>
      <c r="S79" s="39"/>
      <c r="T79" s="51" t="s">
        <v>247</v>
      </c>
    </row>
    <row r="80" spans="2:20">
      <c r="B80" s="49" t="s">
        <v>400</v>
      </c>
      <c r="C80" s="34" t="s">
        <v>264</v>
      </c>
      <c r="D80" s="34">
        <v>35</v>
      </c>
      <c r="E80" s="34" t="s">
        <v>13</v>
      </c>
      <c r="F80" s="50" t="s">
        <v>99</v>
      </c>
      <c r="G80" s="50" t="s">
        <v>401</v>
      </c>
      <c r="H80" s="36"/>
      <c r="I80" s="36">
        <v>17.526</v>
      </c>
      <c r="J80" s="36"/>
      <c r="K80" s="40"/>
      <c r="L80" s="34"/>
      <c r="M80" s="36">
        <v>4</v>
      </c>
      <c r="N80" s="36"/>
      <c r="O80" s="64"/>
      <c r="P80" s="64" t="s">
        <v>614</v>
      </c>
      <c r="Q80" s="36" t="s">
        <v>71</v>
      </c>
      <c r="R80" s="39" t="s">
        <v>251</v>
      </c>
      <c r="S80" s="39"/>
      <c r="T80" s="51" t="s">
        <v>399</v>
      </c>
    </row>
    <row r="81" spans="2:20">
      <c r="B81" s="49" t="s">
        <v>402</v>
      </c>
      <c r="C81" s="34" t="s">
        <v>264</v>
      </c>
      <c r="D81" s="34">
        <v>50</v>
      </c>
      <c r="E81" s="34" t="s">
        <v>13</v>
      </c>
      <c r="F81" s="50" t="s">
        <v>99</v>
      </c>
      <c r="G81" s="50" t="s">
        <v>401</v>
      </c>
      <c r="H81" s="36"/>
      <c r="I81" s="36">
        <v>17.526</v>
      </c>
      <c r="J81" s="36"/>
      <c r="K81" s="40"/>
      <c r="L81" s="34"/>
      <c r="M81" s="36">
        <v>4</v>
      </c>
      <c r="N81" s="36"/>
      <c r="O81" s="64"/>
      <c r="P81" s="64" t="s">
        <v>614</v>
      </c>
      <c r="Q81" s="36" t="s">
        <v>71</v>
      </c>
      <c r="R81" s="39" t="s">
        <v>251</v>
      </c>
      <c r="S81" s="39"/>
      <c r="T81" s="51" t="s">
        <v>399</v>
      </c>
    </row>
    <row r="82" spans="2:20">
      <c r="B82" s="49" t="s">
        <v>407</v>
      </c>
      <c r="C82" s="34" t="s">
        <v>264</v>
      </c>
      <c r="D82" s="34">
        <v>35</v>
      </c>
      <c r="E82" s="34" t="s">
        <v>13</v>
      </c>
      <c r="F82" s="50" t="s">
        <v>403</v>
      </c>
      <c r="G82" s="50" t="s">
        <v>404</v>
      </c>
      <c r="H82" s="36"/>
      <c r="I82" s="36">
        <v>17.526</v>
      </c>
      <c r="J82" s="36"/>
      <c r="K82" s="40"/>
      <c r="L82" s="34"/>
      <c r="M82" s="36">
        <v>5</v>
      </c>
      <c r="N82" s="36"/>
      <c r="O82" s="64"/>
      <c r="P82" s="64" t="s">
        <v>614</v>
      </c>
      <c r="Q82" s="36" t="s">
        <v>71</v>
      </c>
      <c r="R82" s="39" t="s">
        <v>251</v>
      </c>
      <c r="S82" s="39"/>
      <c r="T82" s="51" t="s">
        <v>405</v>
      </c>
    </row>
    <row r="83" spans="2:20">
      <c r="B83" s="49" t="s">
        <v>408</v>
      </c>
      <c r="C83" s="34" t="s">
        <v>264</v>
      </c>
      <c r="D83" s="34">
        <v>50</v>
      </c>
      <c r="E83" s="34" t="s">
        <v>13</v>
      </c>
      <c r="F83" s="50" t="s">
        <v>403</v>
      </c>
      <c r="G83" s="50" t="s">
        <v>404</v>
      </c>
      <c r="H83" s="36"/>
      <c r="I83" s="36">
        <v>17.526</v>
      </c>
      <c r="J83" s="36"/>
      <c r="K83" s="40"/>
      <c r="L83" s="34"/>
      <c r="M83" s="36">
        <v>5</v>
      </c>
      <c r="N83" s="36"/>
      <c r="O83" s="64"/>
      <c r="P83" s="64" t="s">
        <v>614</v>
      </c>
      <c r="Q83" s="36" t="s">
        <v>71</v>
      </c>
      <c r="R83" s="39" t="s">
        <v>251</v>
      </c>
      <c r="S83" s="39"/>
      <c r="T83" s="51" t="s">
        <v>405</v>
      </c>
    </row>
    <row r="84" spans="2:20">
      <c r="B84" s="49" t="s">
        <v>409</v>
      </c>
      <c r="C84" s="34" t="s">
        <v>264</v>
      </c>
      <c r="D84" s="34">
        <v>75</v>
      </c>
      <c r="E84" s="34" t="s">
        <v>281</v>
      </c>
      <c r="F84" s="50" t="s">
        <v>403</v>
      </c>
      <c r="G84" s="50" t="s">
        <v>410</v>
      </c>
      <c r="H84" s="36"/>
      <c r="I84" s="36">
        <v>17.526</v>
      </c>
      <c r="J84" s="36"/>
      <c r="K84" s="40"/>
      <c r="L84" s="34"/>
      <c r="M84" s="36">
        <v>5</v>
      </c>
      <c r="N84" s="36"/>
      <c r="O84" s="64"/>
      <c r="P84" s="64" t="s">
        <v>614</v>
      </c>
      <c r="Q84" s="36" t="s">
        <v>71</v>
      </c>
      <c r="R84" s="39" t="s">
        <v>251</v>
      </c>
      <c r="S84" s="39"/>
      <c r="T84" s="51" t="s">
        <v>405</v>
      </c>
    </row>
    <row r="85" spans="2:20">
      <c r="B85" s="49" t="s">
        <v>413</v>
      </c>
      <c r="C85" s="34" t="s">
        <v>264</v>
      </c>
      <c r="D85" s="34">
        <v>12</v>
      </c>
      <c r="E85" s="34" t="s">
        <v>281</v>
      </c>
      <c r="F85" s="50" t="s">
        <v>96</v>
      </c>
      <c r="G85" s="50" t="s">
        <v>78</v>
      </c>
      <c r="H85" s="36"/>
      <c r="I85" s="36">
        <v>17.526</v>
      </c>
      <c r="J85" s="36"/>
      <c r="K85" s="40"/>
      <c r="L85" s="34"/>
      <c r="M85" s="36">
        <v>3.5</v>
      </c>
      <c r="N85" s="36"/>
      <c r="O85" s="64"/>
      <c r="P85" s="64" t="s">
        <v>614</v>
      </c>
      <c r="Q85" s="36" t="s">
        <v>77</v>
      </c>
      <c r="R85" s="39" t="s">
        <v>251</v>
      </c>
      <c r="S85" s="39"/>
      <c r="T85" s="51" t="s">
        <v>412</v>
      </c>
    </row>
    <row r="86" spans="2:20">
      <c r="B86" s="49" t="s">
        <v>414</v>
      </c>
      <c r="C86" s="34" t="s">
        <v>264</v>
      </c>
      <c r="D86" s="34">
        <v>16</v>
      </c>
      <c r="E86" s="34" t="s">
        <v>281</v>
      </c>
      <c r="F86" s="50" t="s">
        <v>96</v>
      </c>
      <c r="G86" s="50" t="s">
        <v>78</v>
      </c>
      <c r="H86" s="36"/>
      <c r="I86" s="36">
        <v>17.526</v>
      </c>
      <c r="J86" s="36"/>
      <c r="K86" s="40"/>
      <c r="L86" s="34"/>
      <c r="M86" s="36">
        <v>3.5</v>
      </c>
      <c r="N86" s="36"/>
      <c r="O86" s="64"/>
      <c r="P86" s="64" t="s">
        <v>614</v>
      </c>
      <c r="Q86" s="36" t="s">
        <v>77</v>
      </c>
      <c r="R86" s="39" t="s">
        <v>251</v>
      </c>
      <c r="S86" s="39"/>
      <c r="T86" s="51" t="s">
        <v>412</v>
      </c>
    </row>
    <row r="87" spans="2:20">
      <c r="B87" s="49" t="s">
        <v>415</v>
      </c>
      <c r="C87" s="34" t="s">
        <v>264</v>
      </c>
      <c r="D87" s="34">
        <v>25</v>
      </c>
      <c r="E87" s="34" t="s">
        <v>281</v>
      </c>
      <c r="F87" s="50" t="s">
        <v>96</v>
      </c>
      <c r="G87" s="50" t="s">
        <v>76</v>
      </c>
      <c r="H87" s="36"/>
      <c r="I87" s="36">
        <v>17.526</v>
      </c>
      <c r="J87" s="36"/>
      <c r="K87" s="40"/>
      <c r="L87" s="34"/>
      <c r="M87" s="36">
        <v>3.5</v>
      </c>
      <c r="N87" s="36"/>
      <c r="O87" s="64"/>
      <c r="P87" s="64" t="s">
        <v>614</v>
      </c>
      <c r="Q87" s="36" t="s">
        <v>75</v>
      </c>
      <c r="R87" s="39" t="s">
        <v>251</v>
      </c>
      <c r="S87" s="39"/>
      <c r="T87" s="51" t="s">
        <v>412</v>
      </c>
    </row>
    <row r="88" spans="2:20">
      <c r="B88" s="49" t="s">
        <v>416</v>
      </c>
      <c r="C88" s="34" t="s">
        <v>264</v>
      </c>
      <c r="D88" s="34">
        <v>35</v>
      </c>
      <c r="E88" s="34" t="s">
        <v>281</v>
      </c>
      <c r="F88" s="50" t="s">
        <v>96</v>
      </c>
      <c r="G88" s="50" t="s">
        <v>411</v>
      </c>
      <c r="H88" s="36"/>
      <c r="I88" s="36">
        <v>17.526</v>
      </c>
      <c r="J88" s="36"/>
      <c r="K88" s="40"/>
      <c r="L88" s="34"/>
      <c r="M88" s="36">
        <v>3.5</v>
      </c>
      <c r="N88" s="36"/>
      <c r="O88" s="64"/>
      <c r="P88" s="64" t="s">
        <v>614</v>
      </c>
      <c r="Q88" s="36" t="s">
        <v>71</v>
      </c>
      <c r="R88" s="39" t="s">
        <v>251</v>
      </c>
      <c r="S88" s="39"/>
      <c r="T88" s="51" t="s">
        <v>412</v>
      </c>
    </row>
    <row r="89" spans="2:20">
      <c r="B89" s="49" t="s">
        <v>417</v>
      </c>
      <c r="C89" s="34" t="s">
        <v>264</v>
      </c>
      <c r="D89" s="34">
        <v>50</v>
      </c>
      <c r="E89" s="34" t="s">
        <v>281</v>
      </c>
      <c r="F89" s="50" t="s">
        <v>96</v>
      </c>
      <c r="G89" s="50" t="s">
        <v>411</v>
      </c>
      <c r="H89" s="36"/>
      <c r="I89" s="36">
        <v>17.526</v>
      </c>
      <c r="J89" s="36"/>
      <c r="K89" s="40"/>
      <c r="L89" s="34"/>
      <c r="M89" s="36">
        <v>3.5</v>
      </c>
      <c r="N89" s="36"/>
      <c r="O89" s="64"/>
      <c r="P89" s="64" t="s">
        <v>614</v>
      </c>
      <c r="Q89" s="36" t="s">
        <v>71</v>
      </c>
      <c r="R89" s="39" t="s">
        <v>251</v>
      </c>
      <c r="S89" s="39"/>
      <c r="T89" s="51" t="s">
        <v>412</v>
      </c>
    </row>
    <row r="90" spans="2:20">
      <c r="B90" s="49" t="s">
        <v>420</v>
      </c>
      <c r="C90" s="34" t="s">
        <v>264</v>
      </c>
      <c r="D90" s="34">
        <v>12</v>
      </c>
      <c r="E90" s="34" t="s">
        <v>281</v>
      </c>
      <c r="F90" s="50" t="s">
        <v>276</v>
      </c>
      <c r="G90" s="50" t="s">
        <v>418</v>
      </c>
      <c r="H90" s="36"/>
      <c r="I90" s="36">
        <v>17.526</v>
      </c>
      <c r="J90" s="36"/>
      <c r="K90" s="40"/>
      <c r="L90" s="34"/>
      <c r="M90" s="36">
        <v>5</v>
      </c>
      <c r="N90" s="36"/>
      <c r="O90" s="64"/>
      <c r="P90" s="64" t="s">
        <v>614</v>
      </c>
      <c r="Q90" s="36" t="s">
        <v>77</v>
      </c>
      <c r="R90" s="39" t="s">
        <v>251</v>
      </c>
      <c r="S90" s="39"/>
      <c r="T90" s="51" t="s">
        <v>419</v>
      </c>
    </row>
    <row r="91" spans="2:20">
      <c r="B91" s="49" t="s">
        <v>422</v>
      </c>
      <c r="C91" s="34" t="s">
        <v>264</v>
      </c>
      <c r="D91" s="34">
        <v>35</v>
      </c>
      <c r="E91" s="34" t="s">
        <v>281</v>
      </c>
      <c r="F91" s="50" t="s">
        <v>276</v>
      </c>
      <c r="G91" s="50" t="s">
        <v>421</v>
      </c>
      <c r="H91" s="36"/>
      <c r="I91" s="36">
        <v>17.526</v>
      </c>
      <c r="J91" s="36"/>
      <c r="K91" s="40"/>
      <c r="L91" s="34"/>
      <c r="M91" s="36">
        <v>3.5</v>
      </c>
      <c r="N91" s="36"/>
      <c r="O91" s="64"/>
      <c r="P91" s="64" t="s">
        <v>614</v>
      </c>
      <c r="Q91" s="36" t="s">
        <v>72</v>
      </c>
      <c r="R91" s="39" t="s">
        <v>251</v>
      </c>
      <c r="S91" s="39"/>
      <c r="T91" s="51" t="s">
        <v>419</v>
      </c>
    </row>
    <row r="92" spans="2:20">
      <c r="B92" s="49" t="s">
        <v>423</v>
      </c>
      <c r="C92" s="34" t="s">
        <v>264</v>
      </c>
      <c r="D92" s="34">
        <v>50</v>
      </c>
      <c r="E92" s="34" t="s">
        <v>281</v>
      </c>
      <c r="F92" s="50" t="s">
        <v>276</v>
      </c>
      <c r="G92" s="50" t="s">
        <v>421</v>
      </c>
      <c r="H92" s="36"/>
      <c r="I92" s="36">
        <v>17.526</v>
      </c>
      <c r="J92" s="36"/>
      <c r="K92" s="40"/>
      <c r="L92" s="34"/>
      <c r="M92" s="36">
        <v>3.5</v>
      </c>
      <c r="N92" s="36"/>
      <c r="O92" s="64"/>
      <c r="P92" s="64" t="s">
        <v>614</v>
      </c>
      <c r="Q92" s="36" t="s">
        <v>72</v>
      </c>
      <c r="R92" s="39" t="s">
        <v>251</v>
      </c>
      <c r="S92" s="39"/>
      <c r="T92" s="51" t="s">
        <v>419</v>
      </c>
    </row>
    <row r="93" spans="2:20">
      <c r="B93" s="49" t="s">
        <v>424</v>
      </c>
      <c r="C93" s="34" t="s">
        <v>264</v>
      </c>
      <c r="D93" s="34">
        <v>6</v>
      </c>
      <c r="E93" s="34" t="s">
        <v>281</v>
      </c>
      <c r="F93" s="50" t="s">
        <v>276</v>
      </c>
      <c r="G93" s="50" t="s">
        <v>426</v>
      </c>
      <c r="H93" s="36"/>
      <c r="I93" s="36">
        <v>17.526</v>
      </c>
      <c r="J93" s="36"/>
      <c r="K93" s="40"/>
      <c r="L93" s="34"/>
      <c r="M93" s="36">
        <v>5</v>
      </c>
      <c r="N93" s="36"/>
      <c r="O93" s="64"/>
      <c r="P93" s="64" t="s">
        <v>614</v>
      </c>
      <c r="Q93" s="36" t="s">
        <v>75</v>
      </c>
      <c r="R93" s="39" t="s">
        <v>251</v>
      </c>
      <c r="S93" s="39"/>
      <c r="T93" s="51" t="s">
        <v>425</v>
      </c>
    </row>
    <row r="94" spans="2:20">
      <c r="B94" s="49" t="s">
        <v>427</v>
      </c>
      <c r="C94" s="34" t="s">
        <v>264</v>
      </c>
      <c r="D94" s="34">
        <v>12</v>
      </c>
      <c r="E94" s="34" t="s">
        <v>281</v>
      </c>
      <c r="F94" s="50" t="s">
        <v>276</v>
      </c>
      <c r="G94" s="50" t="s">
        <v>426</v>
      </c>
      <c r="H94" s="36"/>
      <c r="I94" s="36">
        <v>17.526</v>
      </c>
      <c r="J94" s="36"/>
      <c r="K94" s="40"/>
      <c r="L94" s="34"/>
      <c r="M94" s="36">
        <v>5</v>
      </c>
      <c r="N94" s="36"/>
      <c r="O94" s="64"/>
      <c r="P94" s="64" t="s">
        <v>614</v>
      </c>
      <c r="Q94" s="36" t="s">
        <v>75</v>
      </c>
      <c r="R94" s="39" t="s">
        <v>251</v>
      </c>
      <c r="S94" s="39"/>
      <c r="T94" s="51" t="s">
        <v>425</v>
      </c>
    </row>
    <row r="95" spans="2:20">
      <c r="B95" s="49" t="s">
        <v>428</v>
      </c>
      <c r="C95" s="34" t="s">
        <v>264</v>
      </c>
      <c r="D95" s="34">
        <v>16</v>
      </c>
      <c r="E95" s="34" t="s">
        <v>281</v>
      </c>
      <c r="F95" s="50" t="s">
        <v>276</v>
      </c>
      <c r="G95" s="50" t="s">
        <v>426</v>
      </c>
      <c r="H95" s="36"/>
      <c r="I95" s="36">
        <v>17.526</v>
      </c>
      <c r="J95" s="36"/>
      <c r="K95" s="40"/>
      <c r="L95" s="34"/>
      <c r="M95" s="36">
        <v>5</v>
      </c>
      <c r="N95" s="36"/>
      <c r="O95" s="64"/>
      <c r="P95" s="64" t="s">
        <v>614</v>
      </c>
      <c r="Q95" s="36" t="s">
        <v>75</v>
      </c>
      <c r="R95" s="39" t="s">
        <v>251</v>
      </c>
      <c r="S95" s="39"/>
      <c r="T95" s="51" t="s">
        <v>425</v>
      </c>
    </row>
    <row r="96" spans="2:20">
      <c r="B96" s="49" t="s">
        <v>429</v>
      </c>
      <c r="C96" s="34" t="s">
        <v>264</v>
      </c>
      <c r="D96" s="34">
        <v>25</v>
      </c>
      <c r="E96" s="34" t="s">
        <v>281</v>
      </c>
      <c r="F96" s="50" t="s">
        <v>276</v>
      </c>
      <c r="G96" s="50" t="s">
        <v>426</v>
      </c>
      <c r="H96" s="36"/>
      <c r="I96" s="36">
        <v>17.526</v>
      </c>
      <c r="J96" s="36"/>
      <c r="K96" s="40"/>
      <c r="L96" s="34"/>
      <c r="M96" s="36">
        <v>5</v>
      </c>
      <c r="N96" s="36"/>
      <c r="O96" s="64"/>
      <c r="P96" s="64" t="s">
        <v>614</v>
      </c>
      <c r="Q96" s="36" t="s">
        <v>75</v>
      </c>
      <c r="R96" s="39" t="s">
        <v>251</v>
      </c>
      <c r="S96" s="39"/>
      <c r="T96" s="51" t="s">
        <v>425</v>
      </c>
    </row>
    <row r="97" spans="2:20">
      <c r="B97" s="49" t="s">
        <v>430</v>
      </c>
      <c r="C97" s="34" t="s">
        <v>264</v>
      </c>
      <c r="D97" s="34">
        <v>35</v>
      </c>
      <c r="E97" s="34" t="s">
        <v>281</v>
      </c>
      <c r="F97" s="50" t="s">
        <v>276</v>
      </c>
      <c r="G97" s="50" t="s">
        <v>418</v>
      </c>
      <c r="H97" s="36"/>
      <c r="I97" s="36">
        <v>17.526</v>
      </c>
      <c r="J97" s="36"/>
      <c r="K97" s="40"/>
      <c r="L97" s="34"/>
      <c r="M97" s="36">
        <v>5</v>
      </c>
      <c r="N97" s="36"/>
      <c r="O97" s="64"/>
      <c r="P97" s="64" t="s">
        <v>614</v>
      </c>
      <c r="Q97" s="36" t="s">
        <v>77</v>
      </c>
      <c r="R97" s="39" t="s">
        <v>251</v>
      </c>
      <c r="S97" s="39"/>
      <c r="T97" s="51" t="s">
        <v>425</v>
      </c>
    </row>
    <row r="98" spans="2:20">
      <c r="B98" s="49" t="s">
        <v>431</v>
      </c>
      <c r="C98" s="34" t="s">
        <v>264</v>
      </c>
      <c r="D98" s="34">
        <v>50</v>
      </c>
      <c r="E98" s="34" t="s">
        <v>281</v>
      </c>
      <c r="F98" s="50" t="s">
        <v>276</v>
      </c>
      <c r="G98" s="50" t="s">
        <v>418</v>
      </c>
      <c r="H98" s="36"/>
      <c r="I98" s="36">
        <v>17.526</v>
      </c>
      <c r="J98" s="36"/>
      <c r="K98" s="40"/>
      <c r="L98" s="34"/>
      <c r="M98" s="36">
        <v>5</v>
      </c>
      <c r="N98" s="36"/>
      <c r="O98" s="64"/>
      <c r="P98" s="64" t="s">
        <v>614</v>
      </c>
      <c r="Q98" s="36" t="s">
        <v>77</v>
      </c>
      <c r="R98" s="39" t="s">
        <v>251</v>
      </c>
      <c r="S98" s="39"/>
      <c r="T98" s="51" t="s">
        <v>425</v>
      </c>
    </row>
    <row r="99" spans="2:20">
      <c r="B99" s="49" t="s">
        <v>432</v>
      </c>
      <c r="C99" s="34" t="s">
        <v>264</v>
      </c>
      <c r="D99" s="34">
        <v>75</v>
      </c>
      <c r="E99" s="34" t="s">
        <v>281</v>
      </c>
      <c r="F99" s="50" t="s">
        <v>276</v>
      </c>
      <c r="G99" s="50" t="s">
        <v>433</v>
      </c>
      <c r="H99" s="36"/>
      <c r="I99" s="36">
        <v>17.526</v>
      </c>
      <c r="J99" s="36"/>
      <c r="K99" s="40"/>
      <c r="L99" s="34"/>
      <c r="M99" s="36">
        <v>5</v>
      </c>
      <c r="N99" s="36"/>
      <c r="O99" s="64"/>
      <c r="P99" s="64" t="s">
        <v>614</v>
      </c>
      <c r="Q99" s="36" t="s">
        <v>71</v>
      </c>
      <c r="R99" s="39" t="s">
        <v>251</v>
      </c>
      <c r="S99" s="39"/>
      <c r="T99" s="51" t="s">
        <v>425</v>
      </c>
    </row>
    <row r="100" spans="2:20">
      <c r="B100" s="49" t="s">
        <v>434</v>
      </c>
      <c r="C100" s="34" t="s">
        <v>264</v>
      </c>
      <c r="D100" s="34">
        <v>100</v>
      </c>
      <c r="E100" s="34" t="s">
        <v>281</v>
      </c>
      <c r="F100" s="50" t="s">
        <v>276</v>
      </c>
      <c r="G100" s="50" t="s">
        <v>406</v>
      </c>
      <c r="H100" s="36"/>
      <c r="I100" s="36">
        <v>17.526</v>
      </c>
      <c r="J100" s="36"/>
      <c r="K100" s="40"/>
      <c r="L100" s="34"/>
      <c r="M100" s="36">
        <v>5</v>
      </c>
      <c r="N100" s="36"/>
      <c r="O100" s="64"/>
      <c r="P100" s="64" t="s">
        <v>614</v>
      </c>
      <c r="Q100" s="36" t="s">
        <v>71</v>
      </c>
      <c r="R100" s="39" t="s">
        <v>251</v>
      </c>
      <c r="S100" s="39"/>
      <c r="T100" s="51" t="s">
        <v>425</v>
      </c>
    </row>
    <row r="101" spans="2:20">
      <c r="B101" s="49" t="s">
        <v>652</v>
      </c>
      <c r="C101" s="34" t="s">
        <v>651</v>
      </c>
      <c r="D101" s="34">
        <v>50</v>
      </c>
      <c r="E101" s="34" t="s">
        <v>13</v>
      </c>
      <c r="F101" s="50" t="s">
        <v>98</v>
      </c>
      <c r="G101" s="50" t="s">
        <v>70</v>
      </c>
      <c r="H101" s="36"/>
      <c r="I101" s="36">
        <v>17.526</v>
      </c>
      <c r="J101" s="36"/>
      <c r="K101" s="36"/>
      <c r="L101" s="34"/>
      <c r="M101" s="36">
        <v>3.45</v>
      </c>
      <c r="N101" s="36"/>
      <c r="O101" s="36"/>
      <c r="P101" s="36" t="s">
        <v>129</v>
      </c>
      <c r="Q101" s="36" t="s">
        <v>69</v>
      </c>
      <c r="R101" s="39" t="s">
        <v>251</v>
      </c>
      <c r="S101" s="39" t="s">
        <v>255</v>
      </c>
      <c r="T101" s="70" t="s">
        <v>678</v>
      </c>
    </row>
    <row r="102" spans="2:20">
      <c r="B102" s="49" t="s">
        <v>679</v>
      </c>
      <c r="C102" s="34" t="s">
        <v>112</v>
      </c>
      <c r="D102" s="34">
        <v>35</v>
      </c>
      <c r="E102" s="34" t="s">
        <v>13</v>
      </c>
      <c r="F102" s="50" t="s">
        <v>403</v>
      </c>
      <c r="G102" s="50" t="s">
        <v>70</v>
      </c>
      <c r="H102" s="36"/>
      <c r="I102" s="36">
        <v>17.526</v>
      </c>
      <c r="J102" s="36"/>
      <c r="K102" s="40"/>
      <c r="L102" s="34"/>
      <c r="M102" s="36">
        <v>3.5</v>
      </c>
      <c r="N102" s="36"/>
      <c r="O102" s="64"/>
      <c r="P102" s="64" t="s">
        <v>127</v>
      </c>
      <c r="Q102" s="36" t="s">
        <v>71</v>
      </c>
      <c r="R102" s="39" t="s">
        <v>251</v>
      </c>
      <c r="S102" s="39" t="s">
        <v>255</v>
      </c>
      <c r="T102" s="70" t="s">
        <v>680</v>
      </c>
    </row>
    <row r="103" spans="2:20">
      <c r="B103" s="49" t="s">
        <v>693</v>
      </c>
      <c r="C103" s="34" t="s">
        <v>694</v>
      </c>
      <c r="D103" s="34">
        <v>12</v>
      </c>
      <c r="E103" s="34" t="s">
        <v>13</v>
      </c>
      <c r="F103" s="50" t="s">
        <v>98</v>
      </c>
      <c r="G103" s="50"/>
      <c r="H103" s="36"/>
      <c r="I103" s="36">
        <v>17.526</v>
      </c>
      <c r="J103" s="36"/>
      <c r="K103" s="36"/>
      <c r="L103" s="34"/>
      <c r="M103" s="36">
        <v>3.5</v>
      </c>
      <c r="N103" s="36"/>
      <c r="O103" s="36"/>
      <c r="P103" s="36" t="s">
        <v>128</v>
      </c>
      <c r="Q103" s="36" t="s">
        <v>69</v>
      </c>
      <c r="R103" s="39" t="s">
        <v>251</v>
      </c>
      <c r="S103" s="39" t="s">
        <v>255</v>
      </c>
      <c r="T103" s="51" t="s">
        <v>695</v>
      </c>
    </row>
    <row r="104" spans="2:20">
      <c r="B104" s="49" t="s">
        <v>713</v>
      </c>
      <c r="C104" s="34" t="s">
        <v>715</v>
      </c>
      <c r="D104" s="34">
        <v>60</v>
      </c>
      <c r="E104" s="34" t="s">
        <v>38</v>
      </c>
      <c r="F104" s="50" t="s">
        <v>133</v>
      </c>
      <c r="G104" s="50" t="s">
        <v>186</v>
      </c>
      <c r="H104" s="36"/>
      <c r="I104" s="36">
        <v>55</v>
      </c>
      <c r="J104" s="36"/>
      <c r="K104" s="36"/>
      <c r="L104" s="34"/>
      <c r="M104" s="36">
        <v>5</v>
      </c>
      <c r="N104" s="36"/>
      <c r="O104" s="36"/>
      <c r="P104" s="36" t="s">
        <v>128</v>
      </c>
      <c r="Q104" s="36" t="s">
        <v>79</v>
      </c>
      <c r="R104" s="37" t="s">
        <v>719</v>
      </c>
      <c r="S104" s="39"/>
      <c r="T104" s="70" t="s">
        <v>716</v>
      </c>
    </row>
    <row r="105" spans="2:20">
      <c r="B105" s="49" t="s">
        <v>714</v>
      </c>
      <c r="C105" s="34" t="s">
        <v>715</v>
      </c>
      <c r="D105" s="34">
        <v>100</v>
      </c>
      <c r="E105" s="34" t="s">
        <v>38</v>
      </c>
      <c r="F105" s="50" t="s">
        <v>133</v>
      </c>
      <c r="G105" s="50" t="s">
        <v>186</v>
      </c>
      <c r="H105" s="36"/>
      <c r="I105" s="36">
        <v>92</v>
      </c>
      <c r="J105" s="36"/>
      <c r="K105" s="36"/>
      <c r="L105" s="34"/>
      <c r="M105" s="36">
        <v>5</v>
      </c>
      <c r="N105" s="36"/>
      <c r="O105" s="36"/>
      <c r="P105" s="36" t="s">
        <v>128</v>
      </c>
      <c r="Q105" s="36" t="s">
        <v>79</v>
      </c>
      <c r="R105" s="37" t="s">
        <v>718</v>
      </c>
      <c r="S105" s="39"/>
      <c r="T105" s="70" t="s">
        <v>716</v>
      </c>
    </row>
    <row r="106" spans="2:20">
      <c r="B106" s="49" t="s">
        <v>754</v>
      </c>
      <c r="C106" s="34" t="s">
        <v>755</v>
      </c>
      <c r="D106" s="34">
        <v>25</v>
      </c>
      <c r="E106" s="34" t="s">
        <v>13</v>
      </c>
      <c r="F106" s="50" t="s">
        <v>98</v>
      </c>
      <c r="G106" s="50" t="s">
        <v>756</v>
      </c>
      <c r="H106" s="36"/>
      <c r="I106" s="36">
        <v>17.526</v>
      </c>
      <c r="J106" s="36">
        <v>28</v>
      </c>
      <c r="K106" s="36">
        <v>20</v>
      </c>
      <c r="L106" s="34">
        <v>174</v>
      </c>
      <c r="M106" s="36">
        <v>2.4</v>
      </c>
      <c r="N106" s="36"/>
      <c r="O106" s="37">
        <v>1719</v>
      </c>
      <c r="P106" s="36" t="s">
        <v>128</v>
      </c>
      <c r="Q106" s="36" t="s">
        <v>69</v>
      </c>
      <c r="R106" s="39" t="s">
        <v>251</v>
      </c>
      <c r="S106" s="39" t="s">
        <v>255</v>
      </c>
      <c r="T106" s="70" t="s">
        <v>757</v>
      </c>
    </row>
    <row r="107" spans="2:20">
      <c r="B107" s="49" t="s">
        <v>760</v>
      </c>
      <c r="C107" s="34" t="s">
        <v>755</v>
      </c>
      <c r="D107" s="34">
        <v>5</v>
      </c>
      <c r="E107" s="34" t="s">
        <v>3</v>
      </c>
      <c r="F107" s="50" t="s">
        <v>92</v>
      </c>
      <c r="G107" s="50" t="s">
        <v>70</v>
      </c>
      <c r="H107" s="36">
        <v>22.42</v>
      </c>
      <c r="I107" s="36">
        <v>1.17</v>
      </c>
      <c r="J107" s="36"/>
      <c r="K107" s="36">
        <v>5</v>
      </c>
      <c r="L107" s="34"/>
      <c r="M107" s="36">
        <v>1.7</v>
      </c>
      <c r="N107" s="36"/>
      <c r="O107" s="36"/>
      <c r="P107" s="36" t="s">
        <v>126</v>
      </c>
      <c r="Q107" s="36" t="s">
        <v>759</v>
      </c>
      <c r="R107" s="39" t="s">
        <v>251</v>
      </c>
      <c r="S107" s="39" t="s">
        <v>255</v>
      </c>
      <c r="T107" s="51"/>
    </row>
    <row r="108" spans="2:20">
      <c r="B108" s="49" t="s">
        <v>761</v>
      </c>
      <c r="C108" s="34" t="s">
        <v>755</v>
      </c>
      <c r="D108" s="34">
        <v>16</v>
      </c>
      <c r="E108" s="34" t="s">
        <v>3</v>
      </c>
      <c r="F108" s="50" t="s">
        <v>94</v>
      </c>
      <c r="G108" s="50" t="s">
        <v>70</v>
      </c>
      <c r="H108" s="36">
        <v>21.8</v>
      </c>
      <c r="I108" s="36">
        <v>4.62</v>
      </c>
      <c r="J108" s="36"/>
      <c r="K108" s="36">
        <v>10</v>
      </c>
      <c r="L108" s="34"/>
      <c r="M108" s="71">
        <v>1.55</v>
      </c>
      <c r="N108" s="36"/>
      <c r="O108" s="36"/>
      <c r="P108" s="36" t="s">
        <v>126</v>
      </c>
      <c r="Q108" s="36" t="s">
        <v>759</v>
      </c>
      <c r="R108" s="39" t="s">
        <v>251</v>
      </c>
      <c r="S108" s="39" t="s">
        <v>255</v>
      </c>
      <c r="T108" s="51"/>
    </row>
    <row r="109" spans="2:20">
      <c r="C109" s="34"/>
      <c r="D109" s="34"/>
      <c r="E109" s="34"/>
      <c r="F109" s="50"/>
      <c r="G109" s="50"/>
      <c r="H109" s="36"/>
      <c r="I109" s="36"/>
      <c r="J109" s="36"/>
      <c r="K109" s="36"/>
      <c r="L109" s="34"/>
      <c r="M109" s="36" t="str">
        <f t="shared" ref="M109:M120" si="2">IF(ISNUMBER(L109),1000/(2*$L109)*$M$3,"")</f>
        <v/>
      </c>
      <c r="N109" s="36"/>
      <c r="O109" s="36"/>
      <c r="P109" s="36"/>
      <c r="Q109" s="36"/>
      <c r="R109" s="39"/>
      <c r="S109" s="39"/>
      <c r="T109" s="51"/>
    </row>
    <row r="110" spans="2:20">
      <c r="C110" s="34"/>
      <c r="D110" s="34"/>
      <c r="E110" s="34"/>
      <c r="F110" s="50"/>
      <c r="G110" s="50"/>
      <c r="H110" s="36"/>
      <c r="I110" s="36"/>
      <c r="J110" s="36"/>
      <c r="K110" s="36"/>
      <c r="L110" s="34"/>
      <c r="M110" s="36" t="str">
        <f t="shared" si="2"/>
        <v/>
      </c>
      <c r="N110" s="36"/>
      <c r="O110" s="36"/>
      <c r="P110" s="36"/>
      <c r="Q110" s="36"/>
      <c r="R110" s="39"/>
      <c r="S110" s="39"/>
      <c r="T110" s="51"/>
    </row>
    <row r="111" spans="2:20">
      <c r="C111" s="34"/>
      <c r="D111" s="34"/>
      <c r="E111" s="34"/>
      <c r="F111" s="50"/>
      <c r="G111" s="50"/>
      <c r="H111" s="36"/>
      <c r="I111" s="36"/>
      <c r="J111" s="36"/>
      <c r="K111" s="36"/>
      <c r="L111" s="34"/>
      <c r="M111" s="36" t="str">
        <f t="shared" si="2"/>
        <v/>
      </c>
      <c r="N111" s="36"/>
      <c r="O111" s="36"/>
      <c r="P111" s="36"/>
      <c r="Q111" s="36"/>
      <c r="R111" s="39"/>
      <c r="S111" s="39"/>
      <c r="T111" s="51"/>
    </row>
    <row r="112" spans="2:20">
      <c r="C112" s="34"/>
      <c r="D112" s="34"/>
      <c r="E112" s="34"/>
      <c r="F112" s="50"/>
      <c r="G112" s="50"/>
      <c r="H112" s="36"/>
      <c r="I112" s="36"/>
      <c r="J112" s="36"/>
      <c r="K112" s="36"/>
      <c r="L112" s="34"/>
      <c r="M112" s="36" t="str">
        <f t="shared" si="2"/>
        <v/>
      </c>
      <c r="N112" s="36"/>
      <c r="O112" s="36"/>
      <c r="P112" s="36"/>
      <c r="Q112" s="36"/>
      <c r="R112" s="39"/>
      <c r="S112" s="39"/>
      <c r="T112" s="51"/>
    </row>
    <row r="113" spans="3:20">
      <c r="C113" s="34"/>
      <c r="D113" s="34"/>
      <c r="E113" s="34"/>
      <c r="F113" s="50"/>
      <c r="G113" s="50"/>
      <c r="H113" s="36"/>
      <c r="I113" s="36"/>
      <c r="J113" s="36"/>
      <c r="K113" s="36"/>
      <c r="L113" s="34"/>
      <c r="M113" s="36" t="str">
        <f t="shared" si="2"/>
        <v/>
      </c>
      <c r="N113" s="36"/>
      <c r="O113" s="36"/>
      <c r="P113" s="36"/>
      <c r="Q113" s="36"/>
      <c r="R113" s="39"/>
      <c r="S113" s="39"/>
      <c r="T113" s="51"/>
    </row>
    <row r="114" spans="3:20">
      <c r="C114" s="34"/>
      <c r="D114" s="34"/>
      <c r="E114" s="34"/>
      <c r="F114" s="50"/>
      <c r="G114" s="50"/>
      <c r="H114" s="36"/>
      <c r="I114" s="36"/>
      <c r="J114" s="36"/>
      <c r="K114" s="36"/>
      <c r="L114" s="34"/>
      <c r="M114" s="36" t="str">
        <f t="shared" si="2"/>
        <v/>
      </c>
      <c r="N114" s="36"/>
      <c r="O114" s="36"/>
      <c r="P114" s="36"/>
      <c r="Q114" s="36"/>
      <c r="R114" s="39"/>
      <c r="S114" s="39"/>
      <c r="T114" s="51"/>
    </row>
    <row r="115" spans="3:20">
      <c r="C115" s="34"/>
      <c r="D115" s="34"/>
      <c r="E115" s="34"/>
      <c r="F115" s="50"/>
      <c r="G115" s="50"/>
      <c r="H115" s="36"/>
      <c r="I115" s="36"/>
      <c r="J115" s="36"/>
      <c r="K115" s="36"/>
      <c r="L115" s="34"/>
      <c r="M115" s="36" t="str">
        <f t="shared" si="2"/>
        <v/>
      </c>
      <c r="N115" s="36"/>
      <c r="O115" s="36"/>
      <c r="P115" s="36"/>
      <c r="Q115" s="36"/>
      <c r="R115" s="39"/>
      <c r="S115" s="39"/>
      <c r="T115" s="51"/>
    </row>
    <row r="116" spans="3:20">
      <c r="C116" s="34"/>
      <c r="D116" s="34"/>
      <c r="E116" s="34"/>
      <c r="F116" s="50"/>
      <c r="G116" s="50"/>
      <c r="H116" s="36"/>
      <c r="I116" s="36"/>
      <c r="J116" s="36"/>
      <c r="K116" s="36"/>
      <c r="L116" s="34"/>
      <c r="M116" s="36" t="str">
        <f t="shared" si="2"/>
        <v/>
      </c>
      <c r="N116" s="36"/>
      <c r="O116" s="36"/>
      <c r="P116" s="36"/>
      <c r="Q116" s="36"/>
      <c r="R116" s="39"/>
      <c r="S116" s="39"/>
      <c r="T116" s="51"/>
    </row>
    <row r="117" spans="3:20">
      <c r="C117" s="34"/>
      <c r="D117" s="34"/>
      <c r="E117" s="34"/>
      <c r="F117" s="50"/>
      <c r="G117" s="50"/>
      <c r="H117" s="36"/>
      <c r="I117" s="36"/>
      <c r="J117" s="36"/>
      <c r="K117" s="36"/>
      <c r="L117" s="34"/>
      <c r="M117" s="36" t="str">
        <f t="shared" si="2"/>
        <v/>
      </c>
      <c r="N117" s="36"/>
      <c r="O117" s="36"/>
      <c r="P117" s="36"/>
      <c r="Q117" s="36"/>
      <c r="R117" s="39"/>
      <c r="S117" s="39"/>
      <c r="T117" s="51"/>
    </row>
    <row r="118" spans="3:20">
      <c r="C118" s="34"/>
      <c r="D118" s="34"/>
      <c r="E118" s="34"/>
      <c r="F118" s="50"/>
      <c r="G118" s="50"/>
      <c r="H118" s="36"/>
      <c r="I118" s="36"/>
      <c r="J118" s="36"/>
      <c r="K118" s="36"/>
      <c r="L118" s="34"/>
      <c r="M118" s="36" t="str">
        <f t="shared" si="2"/>
        <v/>
      </c>
      <c r="N118" s="36"/>
      <c r="O118" s="36"/>
      <c r="P118" s="36"/>
      <c r="Q118" s="36"/>
      <c r="R118" s="39"/>
      <c r="S118" s="39"/>
      <c r="T118" s="51"/>
    </row>
    <row r="119" spans="3:20">
      <c r="C119" s="34"/>
      <c r="D119" s="34"/>
      <c r="E119" s="34"/>
      <c r="F119" s="50"/>
      <c r="G119" s="50"/>
      <c r="H119" s="36"/>
      <c r="I119" s="36"/>
      <c r="J119" s="36"/>
      <c r="K119" s="36"/>
      <c r="L119" s="34"/>
      <c r="M119" s="36" t="str">
        <f t="shared" si="2"/>
        <v/>
      </c>
      <c r="N119" s="36"/>
      <c r="O119" s="36"/>
      <c r="P119" s="36"/>
      <c r="Q119" s="36"/>
      <c r="R119" s="39"/>
      <c r="S119" s="39"/>
      <c r="T119" s="51"/>
    </row>
    <row r="120" spans="3:20">
      <c r="C120" s="34"/>
      <c r="D120" s="34"/>
      <c r="E120" s="34"/>
      <c r="F120" s="50"/>
      <c r="G120" s="50"/>
      <c r="H120" s="36"/>
      <c r="I120" s="36"/>
      <c r="J120" s="36"/>
      <c r="K120" s="36"/>
      <c r="L120" s="34"/>
      <c r="M120" s="36" t="str">
        <f t="shared" si="2"/>
        <v/>
      </c>
      <c r="N120" s="36"/>
      <c r="O120" s="36"/>
      <c r="P120" s="36"/>
      <c r="Q120" s="36"/>
      <c r="R120" s="39"/>
      <c r="S120" s="39"/>
      <c r="T120" s="51"/>
    </row>
    <row r="121" spans="3:20">
      <c r="C121" s="34"/>
      <c r="D121" s="34"/>
      <c r="E121" s="34"/>
      <c r="F121" s="50"/>
      <c r="G121" s="50"/>
      <c r="H121" s="36"/>
      <c r="I121" s="36"/>
      <c r="J121" s="36"/>
      <c r="K121" s="36"/>
      <c r="L121" s="34"/>
      <c r="M121" s="36"/>
      <c r="N121" s="36"/>
      <c r="O121" s="36"/>
      <c r="P121" s="36"/>
      <c r="Q121" s="36"/>
      <c r="R121" s="36"/>
      <c r="S121" s="36"/>
      <c r="T121" s="51"/>
    </row>
    <row r="122" spans="3:20">
      <c r="C122" s="34"/>
      <c r="D122" s="34"/>
      <c r="E122" s="34"/>
      <c r="F122" s="50"/>
      <c r="G122" s="50"/>
      <c r="H122" s="36"/>
      <c r="I122" s="36"/>
      <c r="J122" s="36"/>
      <c r="K122" s="36"/>
      <c r="L122" s="34"/>
      <c r="M122" s="36"/>
      <c r="N122" s="36"/>
      <c r="O122" s="36"/>
      <c r="P122" s="36"/>
      <c r="Q122" s="36"/>
      <c r="R122" s="36"/>
      <c r="S122" s="36"/>
      <c r="T122" s="51"/>
    </row>
    <row r="123" spans="3:20">
      <c r="C123" s="34"/>
      <c r="D123" s="34"/>
      <c r="E123" s="34"/>
      <c r="F123" s="50"/>
      <c r="G123" s="50"/>
      <c r="H123" s="36"/>
      <c r="I123" s="36"/>
      <c r="J123" s="36"/>
      <c r="K123" s="36"/>
      <c r="L123" s="34"/>
      <c r="M123" s="36"/>
      <c r="N123" s="36"/>
      <c r="O123" s="36"/>
      <c r="P123" s="36"/>
      <c r="Q123" s="36"/>
      <c r="R123" s="36"/>
      <c r="S123" s="36"/>
      <c r="T123" s="51"/>
    </row>
    <row r="124" spans="3:20">
      <c r="C124" s="34"/>
      <c r="D124" s="34"/>
      <c r="E124" s="34"/>
      <c r="F124" s="50"/>
      <c r="G124" s="50"/>
      <c r="H124" s="36"/>
      <c r="I124" s="36"/>
      <c r="J124" s="36"/>
      <c r="K124" s="36"/>
      <c r="L124" s="34"/>
      <c r="M124" s="36"/>
      <c r="N124" s="36"/>
      <c r="O124" s="36"/>
      <c r="P124" s="36"/>
      <c r="Q124" s="36"/>
      <c r="R124" s="36"/>
      <c r="S124" s="36"/>
      <c r="T124" s="70"/>
    </row>
    <row r="125" spans="3:20">
      <c r="C125" s="34"/>
      <c r="D125" s="34"/>
      <c r="E125" s="34"/>
      <c r="F125" s="50"/>
      <c r="G125" s="50"/>
      <c r="H125" s="36"/>
      <c r="I125" s="36"/>
      <c r="J125" s="36"/>
      <c r="K125" s="36"/>
      <c r="L125" s="34"/>
      <c r="M125" s="36"/>
      <c r="N125" s="36"/>
      <c r="O125" s="36"/>
      <c r="P125" s="36"/>
      <c r="Q125" s="36"/>
      <c r="R125" s="36"/>
      <c r="S125" s="36"/>
      <c r="T125" s="51"/>
    </row>
    <row r="126" spans="3:20">
      <c r="C126" s="34"/>
      <c r="D126" s="34"/>
      <c r="E126" s="34"/>
      <c r="F126" s="50"/>
      <c r="G126" s="50"/>
      <c r="H126" s="36"/>
      <c r="I126" s="36"/>
      <c r="J126" s="36"/>
      <c r="K126" s="36"/>
      <c r="L126" s="34"/>
      <c r="M126" s="36"/>
      <c r="N126" s="36"/>
      <c r="O126" s="36"/>
      <c r="P126" s="36"/>
      <c r="Q126" s="36"/>
      <c r="R126" s="36"/>
      <c r="S126" s="36"/>
      <c r="T126" s="51"/>
    </row>
    <row r="127" spans="3:20">
      <c r="C127" s="34"/>
      <c r="D127" s="34"/>
      <c r="E127" s="34"/>
      <c r="F127" s="50"/>
      <c r="G127" s="50"/>
      <c r="H127" s="36"/>
      <c r="I127" s="36"/>
      <c r="J127" s="36"/>
      <c r="K127" s="36"/>
      <c r="L127" s="34"/>
      <c r="M127" s="36"/>
      <c r="N127" s="36"/>
      <c r="O127" s="36"/>
      <c r="P127" s="36"/>
      <c r="Q127" s="36"/>
      <c r="R127" s="36"/>
      <c r="S127" s="36"/>
      <c r="T127" s="51"/>
    </row>
    <row r="128" spans="3:20">
      <c r="C128" s="34"/>
      <c r="D128" s="34"/>
      <c r="E128" s="34"/>
      <c r="F128" s="50"/>
      <c r="G128" s="50"/>
      <c r="H128" s="36"/>
      <c r="I128" s="36"/>
      <c r="J128" s="36"/>
      <c r="K128" s="36"/>
      <c r="L128" s="34"/>
      <c r="M128" s="36"/>
      <c r="N128" s="36"/>
      <c r="O128" s="36"/>
      <c r="P128" s="36"/>
      <c r="Q128" s="36"/>
      <c r="R128" s="36"/>
      <c r="S128" s="36"/>
      <c r="T128" s="51"/>
    </row>
    <row r="129" spans="3:20">
      <c r="C129" s="34"/>
      <c r="D129" s="34"/>
      <c r="E129" s="34"/>
      <c r="F129" s="50"/>
      <c r="G129" s="50"/>
      <c r="H129" s="36"/>
      <c r="I129" s="36"/>
      <c r="J129" s="36"/>
      <c r="K129" s="36"/>
      <c r="L129" s="34"/>
      <c r="M129" s="36"/>
      <c r="N129" s="36"/>
      <c r="O129" s="36"/>
      <c r="P129" s="36"/>
      <c r="Q129" s="36"/>
      <c r="R129" s="36"/>
      <c r="S129" s="36"/>
      <c r="T129" s="51"/>
    </row>
    <row r="130" spans="3:20">
      <c r="C130" s="34"/>
      <c r="D130" s="34"/>
      <c r="E130" s="34"/>
      <c r="F130" s="50"/>
      <c r="G130" s="50"/>
      <c r="H130" s="36"/>
      <c r="I130" s="36"/>
      <c r="J130" s="36"/>
      <c r="K130" s="36"/>
      <c r="L130" s="34"/>
      <c r="M130" s="36"/>
      <c r="N130" s="36"/>
      <c r="O130" s="36"/>
      <c r="P130" s="36"/>
      <c r="Q130" s="36"/>
      <c r="R130" s="36"/>
      <c r="S130" s="36"/>
      <c r="T130" s="51"/>
    </row>
    <row r="131" spans="3:20">
      <c r="C131" s="34"/>
      <c r="D131" s="34"/>
      <c r="E131" s="34"/>
      <c r="F131" s="50"/>
      <c r="G131" s="50"/>
      <c r="H131" s="36"/>
      <c r="I131" s="36"/>
      <c r="J131" s="36"/>
      <c r="K131" s="36"/>
      <c r="L131" s="34"/>
      <c r="M131" s="36"/>
      <c r="N131" s="36"/>
      <c r="O131" s="36"/>
      <c r="P131" s="36"/>
      <c r="Q131" s="36"/>
      <c r="R131" s="36"/>
      <c r="S131" s="36"/>
      <c r="T131" s="51"/>
    </row>
    <row r="132" spans="3:20">
      <c r="C132" s="34"/>
      <c r="D132" s="34"/>
      <c r="E132" s="34"/>
      <c r="F132" s="50"/>
      <c r="G132" s="50"/>
      <c r="H132" s="36"/>
      <c r="I132" s="36"/>
      <c r="J132" s="36"/>
      <c r="K132" s="36"/>
      <c r="L132" s="34"/>
      <c r="M132" s="36"/>
      <c r="N132" s="36"/>
      <c r="O132" s="36"/>
      <c r="P132" s="36"/>
      <c r="Q132" s="36"/>
      <c r="R132" s="36"/>
      <c r="S132" s="36"/>
      <c r="T132" s="51"/>
    </row>
    <row r="133" spans="3:20">
      <c r="C133" s="34"/>
      <c r="D133" s="34"/>
      <c r="E133" s="34"/>
      <c r="F133" s="50"/>
      <c r="G133" s="50"/>
      <c r="H133" s="36"/>
      <c r="I133" s="36"/>
      <c r="J133" s="36"/>
      <c r="K133" s="36"/>
      <c r="L133" s="34"/>
      <c r="M133" s="36"/>
      <c r="N133" s="36"/>
      <c r="O133" s="36"/>
      <c r="P133" s="36"/>
      <c r="Q133" s="36"/>
      <c r="R133" s="36"/>
      <c r="S133" s="36"/>
      <c r="T133" s="51"/>
    </row>
    <row r="134" spans="3:20">
      <c r="C134" s="34"/>
      <c r="D134" s="34"/>
      <c r="E134" s="34"/>
      <c r="F134" s="50"/>
      <c r="G134" s="50"/>
      <c r="H134" s="36"/>
      <c r="I134" s="36"/>
      <c r="J134" s="36"/>
      <c r="K134" s="36"/>
      <c r="L134" s="34"/>
      <c r="M134" s="36"/>
      <c r="N134" s="36"/>
      <c r="O134" s="36"/>
      <c r="P134" s="36"/>
      <c r="Q134" s="36"/>
      <c r="R134" s="36"/>
      <c r="S134" s="36"/>
      <c r="T134" s="51"/>
    </row>
    <row r="135" spans="3:20">
      <c r="C135" s="34"/>
      <c r="D135" s="34"/>
      <c r="E135" s="34"/>
      <c r="F135" s="50"/>
      <c r="G135" s="50"/>
      <c r="H135" s="36"/>
      <c r="I135" s="36"/>
      <c r="J135" s="36"/>
      <c r="K135" s="36"/>
      <c r="L135" s="34"/>
      <c r="M135" s="36"/>
      <c r="N135" s="36"/>
      <c r="O135" s="36"/>
      <c r="P135" s="36"/>
      <c r="Q135" s="36"/>
      <c r="R135" s="36"/>
      <c r="S135" s="36"/>
      <c r="T135" s="51"/>
    </row>
    <row r="136" spans="3:20">
      <c r="C136" s="34"/>
      <c r="D136" s="34"/>
      <c r="E136" s="34"/>
      <c r="F136" s="50"/>
      <c r="G136" s="50"/>
      <c r="H136" s="36"/>
      <c r="I136" s="36"/>
      <c r="J136" s="36"/>
      <c r="K136" s="36"/>
      <c r="L136" s="34"/>
      <c r="M136" s="36"/>
      <c r="N136" s="36"/>
      <c r="O136" s="36"/>
      <c r="P136" s="36"/>
      <c r="Q136" s="36"/>
      <c r="R136" s="36"/>
      <c r="S136" s="36"/>
      <c r="T136" s="51"/>
    </row>
    <row r="137" spans="3:20">
      <c r="C137" s="34"/>
      <c r="D137" s="34"/>
      <c r="E137" s="34"/>
      <c r="F137" s="50"/>
      <c r="G137" s="50"/>
      <c r="H137" s="36"/>
      <c r="I137" s="36"/>
      <c r="J137" s="36"/>
      <c r="K137" s="36"/>
      <c r="L137" s="34"/>
      <c r="M137" s="36"/>
      <c r="N137" s="36"/>
      <c r="O137" s="36"/>
      <c r="P137" s="36"/>
      <c r="Q137" s="36"/>
      <c r="R137" s="36"/>
      <c r="S137" s="36"/>
      <c r="T137" s="51"/>
    </row>
    <row r="138" spans="3:20">
      <c r="C138" s="34"/>
      <c r="D138" s="34"/>
      <c r="E138" s="34"/>
      <c r="F138" s="50"/>
      <c r="G138" s="50"/>
      <c r="H138" s="36"/>
      <c r="I138" s="36"/>
      <c r="J138" s="36"/>
      <c r="K138" s="36"/>
      <c r="L138" s="34"/>
      <c r="M138" s="36"/>
      <c r="N138" s="36"/>
      <c r="O138" s="36"/>
      <c r="P138" s="36"/>
      <c r="Q138" s="36"/>
      <c r="R138" s="36"/>
      <c r="S138" s="36"/>
      <c r="T138" s="51"/>
    </row>
    <row r="139" spans="3:20">
      <c r="C139" s="34"/>
      <c r="D139" s="34"/>
      <c r="E139" s="34"/>
      <c r="F139" s="50"/>
      <c r="G139" s="50"/>
      <c r="H139" s="36"/>
      <c r="I139" s="36"/>
      <c r="J139" s="36"/>
      <c r="K139" s="36"/>
      <c r="L139" s="34"/>
      <c r="M139" s="36"/>
      <c r="N139" s="36"/>
      <c r="O139" s="36"/>
      <c r="P139" s="36"/>
      <c r="Q139" s="36"/>
      <c r="R139" s="36"/>
      <c r="S139" s="36"/>
      <c r="T139" s="51"/>
    </row>
    <row r="140" spans="3:20">
      <c r="C140" s="34"/>
      <c r="D140" s="34"/>
      <c r="E140" s="34"/>
      <c r="F140" s="50"/>
      <c r="G140" s="50"/>
      <c r="H140" s="36"/>
      <c r="I140" s="36"/>
      <c r="J140" s="36"/>
      <c r="K140" s="36"/>
      <c r="L140" s="34"/>
      <c r="M140" s="36"/>
      <c r="N140" s="36"/>
      <c r="O140" s="36"/>
      <c r="P140" s="36"/>
      <c r="Q140" s="36"/>
      <c r="R140" s="36"/>
      <c r="S140" s="36"/>
      <c r="T140" s="51"/>
    </row>
    <row r="141" spans="3:20">
      <c r="C141" s="34"/>
      <c r="D141" s="34"/>
      <c r="E141" s="34"/>
      <c r="F141" s="50"/>
      <c r="G141" s="50"/>
      <c r="H141" s="36"/>
      <c r="I141" s="36"/>
      <c r="J141" s="36"/>
      <c r="K141" s="36"/>
      <c r="L141" s="34"/>
      <c r="M141" s="36"/>
      <c r="N141" s="36"/>
      <c r="O141" s="36"/>
      <c r="P141" s="36"/>
      <c r="Q141" s="36"/>
      <c r="R141" s="36"/>
      <c r="S141" s="36"/>
      <c r="T141" s="51"/>
    </row>
    <row r="142" spans="3:20">
      <c r="C142" s="34"/>
      <c r="D142" s="34"/>
      <c r="E142" s="34"/>
      <c r="F142" s="50"/>
      <c r="G142" s="50"/>
      <c r="H142" s="36"/>
      <c r="I142" s="36"/>
      <c r="J142" s="36"/>
      <c r="K142" s="36"/>
      <c r="L142" s="34"/>
      <c r="M142" s="36"/>
      <c r="N142" s="36"/>
      <c r="O142" s="36"/>
      <c r="P142" s="36"/>
      <c r="Q142" s="36"/>
      <c r="R142" s="36"/>
      <c r="S142" s="36"/>
      <c r="T142" s="51"/>
    </row>
    <row r="143" spans="3:20">
      <c r="C143" s="34"/>
      <c r="D143" s="34"/>
      <c r="E143" s="34"/>
      <c r="F143" s="50"/>
      <c r="G143" s="50"/>
      <c r="H143" s="36"/>
      <c r="I143" s="36"/>
      <c r="J143" s="36"/>
      <c r="K143" s="36"/>
      <c r="L143" s="34"/>
      <c r="M143" s="36"/>
      <c r="N143" s="36"/>
      <c r="O143" s="36"/>
      <c r="P143" s="36"/>
      <c r="Q143" s="36"/>
      <c r="R143" s="36"/>
      <c r="S143" s="36"/>
      <c r="T143" s="51"/>
    </row>
    <row r="144" spans="3:20">
      <c r="C144" s="34"/>
      <c r="D144" s="34"/>
      <c r="E144" s="34"/>
      <c r="F144" s="50"/>
      <c r="G144" s="50"/>
      <c r="H144" s="36"/>
      <c r="I144" s="36"/>
      <c r="J144" s="36"/>
      <c r="K144" s="36"/>
      <c r="L144" s="34"/>
      <c r="M144" s="36"/>
      <c r="N144" s="36"/>
      <c r="O144" s="36"/>
      <c r="P144" s="36"/>
      <c r="Q144" s="36"/>
      <c r="R144" s="36"/>
      <c r="S144" s="36"/>
      <c r="T144" s="51"/>
    </row>
    <row r="145" spans="3:20">
      <c r="C145" s="34"/>
      <c r="D145" s="34"/>
      <c r="E145" s="34"/>
      <c r="F145" s="50"/>
      <c r="G145" s="50"/>
      <c r="H145" s="36"/>
      <c r="I145" s="36"/>
      <c r="J145" s="36"/>
      <c r="K145" s="36"/>
      <c r="L145" s="34"/>
      <c r="M145" s="36"/>
      <c r="N145" s="36"/>
      <c r="O145" s="36"/>
      <c r="P145" s="36"/>
      <c r="Q145" s="36"/>
      <c r="R145" s="36"/>
      <c r="S145" s="36"/>
      <c r="T145" s="51"/>
    </row>
    <row r="146" spans="3:20">
      <c r="C146" s="34"/>
      <c r="D146" s="34"/>
      <c r="E146" s="34"/>
      <c r="F146" s="50"/>
      <c r="G146" s="50"/>
      <c r="H146" s="36"/>
      <c r="I146" s="36"/>
      <c r="J146" s="36"/>
      <c r="K146" s="36"/>
      <c r="L146" s="34"/>
      <c r="M146" s="36"/>
      <c r="N146" s="36"/>
      <c r="O146" s="36"/>
      <c r="P146" s="36"/>
      <c r="Q146" s="36"/>
      <c r="R146" s="36"/>
      <c r="S146" s="36"/>
      <c r="T146" s="51"/>
    </row>
    <row r="147" spans="3:20">
      <c r="C147" s="34"/>
      <c r="D147" s="34"/>
      <c r="E147" s="34"/>
      <c r="F147" s="50"/>
      <c r="G147" s="50"/>
      <c r="H147" s="36"/>
      <c r="I147" s="36"/>
      <c r="J147" s="36"/>
      <c r="K147" s="36"/>
      <c r="L147" s="34"/>
      <c r="M147" s="36"/>
      <c r="N147" s="36"/>
      <c r="O147" s="36"/>
      <c r="P147" s="36"/>
      <c r="Q147" s="36"/>
      <c r="R147" s="36"/>
      <c r="S147" s="36"/>
      <c r="T147" s="51"/>
    </row>
    <row r="148" spans="3:20">
      <c r="C148" s="34"/>
      <c r="D148" s="34"/>
      <c r="E148" s="34"/>
      <c r="F148" s="50"/>
      <c r="G148" s="50"/>
      <c r="H148" s="36"/>
      <c r="I148" s="36"/>
      <c r="J148" s="36"/>
      <c r="K148" s="36"/>
      <c r="L148" s="34"/>
      <c r="M148" s="36"/>
      <c r="N148" s="36"/>
      <c r="O148" s="36"/>
      <c r="P148" s="36"/>
      <c r="Q148" s="36"/>
      <c r="R148" s="36"/>
      <c r="S148" s="36"/>
      <c r="T148" s="51"/>
    </row>
    <row r="149" spans="3:20">
      <c r="C149" s="34"/>
      <c r="D149" s="34"/>
      <c r="E149" s="34"/>
      <c r="F149" s="50"/>
      <c r="G149" s="50"/>
      <c r="H149" s="36"/>
      <c r="I149" s="36"/>
      <c r="J149" s="36"/>
      <c r="K149" s="36"/>
      <c r="L149" s="34"/>
      <c r="M149" s="36"/>
      <c r="N149" s="36"/>
      <c r="O149" s="36"/>
      <c r="P149" s="36"/>
      <c r="Q149" s="36"/>
      <c r="R149" s="36"/>
      <c r="S149" s="36"/>
      <c r="T149" s="51"/>
    </row>
    <row r="150" spans="3:20">
      <c r="C150" s="34"/>
      <c r="D150" s="34"/>
      <c r="E150" s="34"/>
      <c r="F150" s="50"/>
      <c r="G150" s="50"/>
      <c r="H150" s="36"/>
      <c r="I150" s="36"/>
      <c r="J150" s="36"/>
      <c r="K150" s="36"/>
      <c r="L150" s="34"/>
      <c r="M150" s="36"/>
      <c r="N150" s="36"/>
      <c r="O150" s="36"/>
      <c r="P150" s="36"/>
      <c r="Q150" s="36"/>
      <c r="R150" s="36"/>
      <c r="S150" s="36"/>
      <c r="T150" s="51"/>
    </row>
    <row r="151" spans="3:20">
      <c r="C151" s="34"/>
      <c r="D151" s="34"/>
      <c r="E151" s="34"/>
      <c r="F151" s="50"/>
      <c r="G151" s="50"/>
      <c r="H151" s="36"/>
      <c r="I151" s="36"/>
      <c r="J151" s="36"/>
      <c r="K151" s="36"/>
      <c r="L151" s="34"/>
      <c r="M151" s="36"/>
      <c r="N151" s="36"/>
      <c r="O151" s="36"/>
      <c r="P151" s="36"/>
      <c r="Q151" s="36"/>
      <c r="R151" s="36"/>
      <c r="S151" s="36"/>
      <c r="T151" s="51"/>
    </row>
    <row r="152" spans="3:20">
      <c r="C152" s="34"/>
      <c r="D152" s="34"/>
      <c r="E152" s="34"/>
      <c r="F152" s="50"/>
      <c r="G152" s="50"/>
      <c r="H152" s="36"/>
      <c r="I152" s="36"/>
      <c r="J152" s="36"/>
      <c r="K152" s="36"/>
      <c r="L152" s="34"/>
      <c r="M152" s="36"/>
      <c r="N152" s="36"/>
      <c r="O152" s="36"/>
      <c r="P152" s="36"/>
      <c r="Q152" s="36"/>
      <c r="R152" s="36"/>
      <c r="S152" s="36"/>
      <c r="T152" s="51"/>
    </row>
    <row r="153" spans="3:20">
      <c r="C153" s="34"/>
      <c r="D153" s="34"/>
      <c r="E153" s="34"/>
      <c r="F153" s="50"/>
      <c r="G153" s="50"/>
      <c r="H153" s="36"/>
      <c r="I153" s="36"/>
      <c r="J153" s="36"/>
      <c r="K153" s="36"/>
      <c r="L153" s="34"/>
      <c r="M153" s="36"/>
      <c r="N153" s="36"/>
      <c r="O153" s="36"/>
      <c r="P153" s="36"/>
      <c r="Q153" s="36"/>
      <c r="R153" s="36"/>
      <c r="S153" s="36"/>
      <c r="T153" s="51"/>
    </row>
    <row r="154" spans="3:20">
      <c r="C154" s="34"/>
      <c r="D154" s="34"/>
      <c r="E154" s="34"/>
      <c r="F154" s="50"/>
      <c r="G154" s="50"/>
      <c r="H154" s="36"/>
      <c r="I154" s="36"/>
      <c r="J154" s="36"/>
      <c r="K154" s="36"/>
      <c r="L154" s="34"/>
      <c r="M154" s="36"/>
      <c r="N154" s="36"/>
      <c r="O154" s="36"/>
      <c r="P154" s="36"/>
      <c r="Q154" s="36"/>
      <c r="R154" s="36"/>
      <c r="S154" s="36"/>
      <c r="T154" s="51"/>
    </row>
    <row r="155" spans="3:20">
      <c r="C155" s="34"/>
      <c r="D155" s="34"/>
      <c r="E155" s="34"/>
      <c r="F155" s="50"/>
      <c r="G155" s="50"/>
      <c r="H155" s="36"/>
      <c r="I155" s="36"/>
      <c r="J155" s="36"/>
      <c r="K155" s="36"/>
      <c r="L155" s="34"/>
      <c r="M155" s="36"/>
      <c r="N155" s="36"/>
      <c r="O155" s="36"/>
      <c r="P155" s="36"/>
      <c r="Q155" s="36"/>
      <c r="R155" s="36"/>
      <c r="S155" s="36"/>
      <c r="T155" s="51"/>
    </row>
    <row r="156" spans="3:20">
      <c r="C156" s="34"/>
      <c r="D156" s="34"/>
      <c r="E156" s="34"/>
      <c r="F156" s="50"/>
      <c r="G156" s="50"/>
      <c r="H156" s="36"/>
      <c r="I156" s="36"/>
      <c r="J156" s="36"/>
      <c r="K156" s="36"/>
      <c r="L156" s="34"/>
      <c r="M156" s="36"/>
      <c r="N156" s="36"/>
      <c r="O156" s="36"/>
      <c r="P156" s="36"/>
      <c r="Q156" s="36"/>
      <c r="R156" s="36"/>
      <c r="S156" s="36"/>
      <c r="T156" s="51"/>
    </row>
    <row r="157" spans="3:20">
      <c r="C157" s="34"/>
      <c r="D157" s="34"/>
      <c r="E157" s="34"/>
      <c r="F157" s="50"/>
      <c r="G157" s="50"/>
      <c r="H157" s="36"/>
      <c r="I157" s="36"/>
      <c r="J157" s="36"/>
      <c r="K157" s="36"/>
      <c r="L157" s="34"/>
      <c r="M157" s="36"/>
      <c r="N157" s="36"/>
      <c r="O157" s="36"/>
      <c r="P157" s="36"/>
      <c r="Q157" s="36"/>
      <c r="R157" s="36"/>
      <c r="S157" s="36"/>
      <c r="T157" s="51"/>
    </row>
    <row r="158" spans="3:20">
      <c r="C158" s="34"/>
      <c r="D158" s="34"/>
      <c r="E158" s="34"/>
      <c r="F158" s="50"/>
      <c r="G158" s="50"/>
      <c r="H158" s="36"/>
      <c r="I158" s="36"/>
      <c r="J158" s="36"/>
      <c r="K158" s="36"/>
      <c r="L158" s="34"/>
      <c r="M158" s="36"/>
      <c r="N158" s="36"/>
      <c r="O158" s="36"/>
      <c r="P158" s="36"/>
      <c r="Q158" s="36"/>
      <c r="R158" s="36"/>
      <c r="S158" s="36"/>
      <c r="T158" s="51"/>
    </row>
    <row r="159" spans="3:20">
      <c r="C159" s="34"/>
      <c r="D159" s="34"/>
      <c r="E159" s="34"/>
      <c r="F159" s="50"/>
      <c r="G159" s="50"/>
      <c r="H159" s="36"/>
      <c r="I159" s="36"/>
      <c r="J159" s="36"/>
      <c r="K159" s="36"/>
      <c r="L159" s="34"/>
      <c r="M159" s="36"/>
      <c r="N159" s="36"/>
      <c r="O159" s="36"/>
      <c r="P159" s="36"/>
      <c r="Q159" s="36"/>
      <c r="R159" s="36"/>
      <c r="S159" s="36"/>
      <c r="T159" s="51"/>
    </row>
    <row r="160" spans="3:20">
      <c r="C160" s="34"/>
      <c r="D160" s="34"/>
      <c r="E160" s="34"/>
      <c r="F160" s="50"/>
      <c r="G160" s="50"/>
      <c r="H160" s="36"/>
      <c r="I160" s="36"/>
      <c r="J160" s="36"/>
      <c r="K160" s="36"/>
      <c r="L160" s="34"/>
      <c r="M160" s="36"/>
      <c r="N160" s="36"/>
      <c r="O160" s="36"/>
      <c r="P160" s="36"/>
      <c r="Q160" s="36"/>
      <c r="R160" s="36"/>
      <c r="S160" s="36"/>
      <c r="T160" s="51"/>
    </row>
    <row r="161" spans="3:20">
      <c r="C161" s="34"/>
      <c r="D161" s="34"/>
      <c r="E161" s="34"/>
      <c r="F161" s="50"/>
      <c r="G161" s="50"/>
      <c r="H161" s="36"/>
      <c r="I161" s="36"/>
      <c r="J161" s="36"/>
      <c r="K161" s="36"/>
      <c r="L161" s="34"/>
      <c r="M161" s="36"/>
      <c r="N161" s="36"/>
      <c r="O161" s="36"/>
      <c r="P161" s="36"/>
      <c r="Q161" s="36"/>
      <c r="R161" s="36"/>
      <c r="S161" s="36"/>
      <c r="T161" s="51"/>
    </row>
    <row r="162" spans="3:20">
      <c r="C162" s="34"/>
      <c r="D162" s="34"/>
      <c r="E162" s="34"/>
      <c r="F162" s="50"/>
      <c r="G162" s="50"/>
      <c r="H162" s="36"/>
      <c r="I162" s="36"/>
      <c r="J162" s="36"/>
      <c r="K162" s="36"/>
      <c r="L162" s="34"/>
      <c r="M162" s="36"/>
      <c r="N162" s="36"/>
      <c r="O162" s="36"/>
      <c r="P162" s="36"/>
      <c r="Q162" s="36"/>
      <c r="R162" s="36"/>
      <c r="S162" s="36"/>
      <c r="T162" s="51"/>
    </row>
    <row r="163" spans="3:20">
      <c r="C163" s="34"/>
      <c r="D163" s="34"/>
      <c r="E163" s="34"/>
      <c r="F163" s="50"/>
      <c r="G163" s="50"/>
      <c r="H163" s="36"/>
      <c r="I163" s="36"/>
      <c r="J163" s="36"/>
      <c r="K163" s="36"/>
      <c r="L163" s="34"/>
      <c r="M163" s="36"/>
      <c r="N163" s="36"/>
      <c r="O163" s="36"/>
      <c r="P163" s="36"/>
      <c r="Q163" s="36"/>
      <c r="R163" s="36"/>
      <c r="S163" s="36"/>
      <c r="T163" s="51"/>
    </row>
    <row r="164" spans="3:20">
      <c r="C164" s="34"/>
      <c r="D164" s="34"/>
      <c r="E164" s="34"/>
      <c r="F164" s="50"/>
      <c r="G164" s="50"/>
      <c r="H164" s="36"/>
      <c r="I164" s="36"/>
      <c r="J164" s="36"/>
      <c r="K164" s="36"/>
      <c r="L164" s="34"/>
      <c r="M164" s="36"/>
      <c r="N164" s="36"/>
      <c r="O164" s="36"/>
      <c r="P164" s="36"/>
      <c r="Q164" s="36"/>
      <c r="R164" s="36"/>
      <c r="S164" s="36"/>
      <c r="T164" s="51"/>
    </row>
    <row r="165" spans="3:20">
      <c r="C165" s="34"/>
      <c r="D165" s="34"/>
      <c r="E165" s="34"/>
      <c r="F165" s="50"/>
      <c r="G165" s="50"/>
      <c r="H165" s="36"/>
      <c r="I165" s="36"/>
      <c r="J165" s="36"/>
      <c r="K165" s="36"/>
      <c r="L165" s="34"/>
      <c r="M165" s="36"/>
      <c r="N165" s="36"/>
      <c r="O165" s="36"/>
      <c r="P165" s="36"/>
      <c r="Q165" s="36"/>
      <c r="R165" s="36"/>
      <c r="S165" s="36"/>
      <c r="T165" s="51"/>
    </row>
    <row r="166" spans="3:20">
      <c r="C166" s="34"/>
      <c r="D166" s="34"/>
      <c r="E166" s="34"/>
      <c r="F166" s="50"/>
      <c r="G166" s="50"/>
      <c r="H166" s="36"/>
      <c r="I166" s="36"/>
      <c r="J166" s="36"/>
      <c r="K166" s="36"/>
      <c r="L166" s="34"/>
      <c r="M166" s="36"/>
      <c r="N166" s="36"/>
      <c r="O166" s="36"/>
      <c r="P166" s="36"/>
      <c r="Q166" s="36"/>
      <c r="R166" s="36"/>
      <c r="S166" s="36"/>
      <c r="T166" s="51"/>
    </row>
    <row r="167" spans="3:20">
      <c r="C167" s="34"/>
      <c r="D167" s="34"/>
      <c r="E167" s="34"/>
      <c r="F167" s="50"/>
      <c r="G167" s="50"/>
      <c r="H167" s="36"/>
      <c r="I167" s="36"/>
      <c r="J167" s="36"/>
      <c r="K167" s="36"/>
      <c r="L167" s="34"/>
      <c r="M167" s="36"/>
      <c r="N167" s="36"/>
      <c r="O167" s="36"/>
      <c r="P167" s="36"/>
      <c r="Q167" s="36"/>
      <c r="R167" s="36"/>
      <c r="S167" s="36"/>
      <c r="T167" s="51"/>
    </row>
    <row r="168" spans="3:20">
      <c r="C168" s="34"/>
      <c r="D168" s="34"/>
      <c r="E168" s="34"/>
      <c r="F168" s="50"/>
      <c r="G168" s="50"/>
      <c r="H168" s="36"/>
      <c r="I168" s="36"/>
      <c r="J168" s="36"/>
      <c r="K168" s="36"/>
      <c r="L168" s="34"/>
      <c r="M168" s="36"/>
      <c r="N168" s="36"/>
      <c r="O168" s="36"/>
      <c r="P168" s="36"/>
      <c r="Q168" s="36"/>
      <c r="R168" s="36"/>
      <c r="S168" s="36"/>
      <c r="T168" s="51"/>
    </row>
    <row r="169" spans="3:20">
      <c r="C169" s="34"/>
      <c r="D169" s="34"/>
      <c r="E169" s="34"/>
      <c r="F169" s="50"/>
      <c r="G169" s="50"/>
      <c r="H169" s="36"/>
      <c r="I169" s="36"/>
      <c r="J169" s="36"/>
      <c r="K169" s="36"/>
      <c r="L169" s="34"/>
      <c r="M169" s="36"/>
      <c r="N169" s="36"/>
      <c r="O169" s="36"/>
      <c r="P169" s="36"/>
      <c r="Q169" s="36"/>
      <c r="R169" s="36"/>
      <c r="S169" s="36"/>
      <c r="T169" s="51"/>
    </row>
    <row r="170" spans="3:20">
      <c r="C170" s="34"/>
      <c r="D170" s="34"/>
      <c r="E170" s="34"/>
      <c r="F170" s="50"/>
      <c r="G170" s="50"/>
      <c r="H170" s="36"/>
      <c r="I170" s="36"/>
      <c r="J170" s="36"/>
      <c r="K170" s="36"/>
      <c r="L170" s="34"/>
      <c r="M170" s="36"/>
      <c r="N170" s="36"/>
      <c r="O170" s="36"/>
      <c r="P170" s="36"/>
      <c r="Q170" s="36"/>
      <c r="R170" s="36"/>
      <c r="S170" s="36"/>
      <c r="T170" s="51"/>
    </row>
    <row r="171" spans="3:20">
      <c r="C171" s="34"/>
      <c r="D171" s="34"/>
      <c r="E171" s="34"/>
      <c r="F171" s="50"/>
      <c r="G171" s="50"/>
      <c r="H171" s="36"/>
      <c r="I171" s="36"/>
      <c r="J171" s="36"/>
      <c r="K171" s="36"/>
      <c r="L171" s="34"/>
      <c r="M171" s="36"/>
      <c r="N171" s="36"/>
      <c r="O171" s="36"/>
      <c r="P171" s="36"/>
      <c r="Q171" s="36"/>
      <c r="R171" s="36"/>
      <c r="S171" s="36"/>
      <c r="T171" s="51"/>
    </row>
    <row r="172" spans="3:20">
      <c r="C172" s="34"/>
      <c r="D172" s="34"/>
      <c r="E172" s="34"/>
      <c r="F172" s="50"/>
      <c r="G172" s="50"/>
      <c r="H172" s="36"/>
      <c r="I172" s="36"/>
      <c r="J172" s="36"/>
      <c r="K172" s="36"/>
      <c r="L172" s="34"/>
      <c r="M172" s="36"/>
      <c r="N172" s="36"/>
      <c r="O172" s="36"/>
      <c r="P172" s="36"/>
      <c r="Q172" s="36"/>
      <c r="R172" s="36"/>
      <c r="S172" s="36"/>
      <c r="T172" s="51"/>
    </row>
    <row r="173" spans="3:20">
      <c r="C173" s="34"/>
      <c r="D173" s="34"/>
      <c r="E173" s="34"/>
      <c r="F173" s="50"/>
      <c r="G173" s="50"/>
      <c r="H173" s="36"/>
      <c r="I173" s="36"/>
      <c r="J173" s="36"/>
      <c r="K173" s="36"/>
      <c r="L173" s="34"/>
      <c r="M173" s="36"/>
      <c r="N173" s="36"/>
      <c r="O173" s="36"/>
      <c r="P173" s="36"/>
      <c r="Q173" s="36"/>
      <c r="R173" s="36"/>
      <c r="S173" s="36"/>
      <c r="T173" s="51"/>
    </row>
    <row r="174" spans="3:20">
      <c r="C174" s="34"/>
      <c r="D174" s="34"/>
      <c r="E174" s="34"/>
      <c r="F174" s="50"/>
      <c r="G174" s="50"/>
      <c r="H174" s="36"/>
      <c r="I174" s="36"/>
      <c r="J174" s="36"/>
      <c r="K174" s="36"/>
      <c r="L174" s="34"/>
      <c r="M174" s="36"/>
      <c r="N174" s="36"/>
      <c r="O174" s="36"/>
      <c r="P174" s="36"/>
      <c r="Q174" s="36"/>
      <c r="R174" s="36"/>
      <c r="S174" s="36"/>
      <c r="T174" s="51"/>
    </row>
    <row r="175" spans="3:20">
      <c r="C175" s="34"/>
      <c r="D175" s="34"/>
      <c r="E175" s="34"/>
      <c r="F175" s="50"/>
      <c r="G175" s="50"/>
      <c r="H175" s="36"/>
      <c r="I175" s="36"/>
      <c r="J175" s="36"/>
      <c r="K175" s="36"/>
      <c r="L175" s="34"/>
      <c r="M175" s="36"/>
      <c r="N175" s="36"/>
      <c r="O175" s="36"/>
      <c r="P175" s="36"/>
      <c r="Q175" s="36"/>
      <c r="R175" s="36"/>
      <c r="S175" s="36"/>
      <c r="T175" s="51"/>
    </row>
    <row r="176" spans="3:20">
      <c r="C176" s="34"/>
      <c r="D176" s="34"/>
      <c r="E176" s="34"/>
      <c r="F176" s="50"/>
      <c r="G176" s="50"/>
      <c r="H176" s="36"/>
      <c r="I176" s="36"/>
      <c r="J176" s="36"/>
      <c r="K176" s="36"/>
      <c r="L176" s="34"/>
      <c r="M176" s="36"/>
      <c r="N176" s="36"/>
      <c r="O176" s="36"/>
      <c r="P176" s="36"/>
      <c r="Q176" s="36"/>
      <c r="R176" s="36"/>
      <c r="S176" s="36"/>
      <c r="T176" s="51"/>
    </row>
    <row r="177" spans="3:20">
      <c r="C177" s="34"/>
      <c r="D177" s="34"/>
      <c r="E177" s="34"/>
      <c r="F177" s="50"/>
      <c r="G177" s="50"/>
      <c r="H177" s="36"/>
      <c r="I177" s="36"/>
      <c r="J177" s="36"/>
      <c r="K177" s="36"/>
      <c r="L177" s="34"/>
      <c r="M177" s="36"/>
      <c r="N177" s="36"/>
      <c r="O177" s="36"/>
      <c r="P177" s="36"/>
      <c r="Q177" s="36"/>
      <c r="R177" s="36"/>
      <c r="S177" s="36"/>
      <c r="T177" s="51"/>
    </row>
    <row r="178" spans="3:20">
      <c r="C178" s="34"/>
      <c r="D178" s="34"/>
      <c r="E178" s="34"/>
      <c r="F178" s="50"/>
      <c r="G178" s="50"/>
      <c r="H178" s="36"/>
      <c r="I178" s="36"/>
      <c r="J178" s="36"/>
      <c r="K178" s="36"/>
      <c r="L178" s="34"/>
      <c r="M178" s="36"/>
      <c r="N178" s="36"/>
      <c r="O178" s="36"/>
      <c r="P178" s="36"/>
      <c r="Q178" s="36"/>
      <c r="R178" s="36"/>
      <c r="S178" s="36"/>
      <c r="T178" s="51"/>
    </row>
    <row r="179" spans="3:20">
      <c r="C179" s="34"/>
      <c r="D179" s="34"/>
      <c r="E179" s="34"/>
      <c r="F179" s="50"/>
      <c r="G179" s="50"/>
      <c r="H179" s="36"/>
      <c r="I179" s="36"/>
      <c r="J179" s="36"/>
      <c r="K179" s="36"/>
      <c r="L179" s="34"/>
      <c r="M179" s="36"/>
      <c r="N179" s="36"/>
      <c r="O179" s="36"/>
      <c r="P179" s="36"/>
      <c r="Q179" s="36"/>
      <c r="R179" s="36"/>
      <c r="S179" s="36"/>
      <c r="T179" s="51"/>
    </row>
    <row r="180" spans="3:20">
      <c r="C180" s="34"/>
      <c r="D180" s="34"/>
      <c r="E180" s="34"/>
      <c r="F180" s="50"/>
      <c r="G180" s="50"/>
      <c r="H180" s="36"/>
      <c r="I180" s="36"/>
      <c r="J180" s="36"/>
      <c r="K180" s="36"/>
      <c r="L180" s="34"/>
      <c r="M180" s="36"/>
      <c r="N180" s="36"/>
      <c r="O180" s="36"/>
      <c r="P180" s="36"/>
      <c r="Q180" s="36"/>
      <c r="R180" s="36"/>
      <c r="S180" s="36"/>
      <c r="T180" s="51"/>
    </row>
    <row r="181" spans="3:20">
      <c r="C181" s="34"/>
      <c r="D181" s="34"/>
      <c r="E181" s="34"/>
      <c r="F181" s="50"/>
      <c r="G181" s="50"/>
      <c r="H181" s="36"/>
      <c r="I181" s="36"/>
      <c r="J181" s="36"/>
      <c r="K181" s="36"/>
      <c r="L181" s="34"/>
      <c r="M181" s="36"/>
      <c r="N181" s="36"/>
      <c r="O181" s="36"/>
      <c r="P181" s="36"/>
      <c r="Q181" s="36"/>
      <c r="R181" s="36"/>
      <c r="S181" s="36"/>
      <c r="T181" s="51"/>
    </row>
    <row r="182" spans="3:20">
      <c r="C182" s="34"/>
      <c r="D182" s="34"/>
      <c r="E182" s="34"/>
      <c r="F182" s="50"/>
      <c r="G182" s="50"/>
      <c r="H182" s="36"/>
      <c r="I182" s="36"/>
      <c r="J182" s="36"/>
      <c r="K182" s="36"/>
      <c r="L182" s="34"/>
      <c r="M182" s="36"/>
      <c r="N182" s="36"/>
      <c r="O182" s="36"/>
      <c r="P182" s="36"/>
      <c r="Q182" s="36"/>
      <c r="R182" s="36"/>
      <c r="S182" s="36"/>
      <c r="T182" s="51"/>
    </row>
    <row r="183" spans="3:20">
      <c r="C183" s="34"/>
      <c r="D183" s="34"/>
      <c r="E183" s="34"/>
      <c r="F183" s="50"/>
      <c r="G183" s="50"/>
      <c r="H183" s="36"/>
      <c r="I183" s="36"/>
      <c r="J183" s="36"/>
      <c r="K183" s="36"/>
      <c r="L183" s="34"/>
      <c r="M183" s="36"/>
      <c r="N183" s="36"/>
      <c r="O183" s="36"/>
      <c r="P183" s="36"/>
      <c r="Q183" s="36"/>
      <c r="R183" s="36"/>
      <c r="S183" s="36"/>
      <c r="T183" s="51"/>
    </row>
    <row r="184" spans="3:20">
      <c r="C184" s="34"/>
      <c r="D184" s="34"/>
      <c r="E184" s="34"/>
      <c r="F184" s="50"/>
      <c r="G184" s="50"/>
      <c r="H184" s="36"/>
      <c r="I184" s="36"/>
      <c r="J184" s="36"/>
      <c r="K184" s="36"/>
      <c r="L184" s="34"/>
      <c r="M184" s="36"/>
      <c r="N184" s="36"/>
      <c r="O184" s="36"/>
      <c r="P184" s="36"/>
      <c r="Q184" s="36"/>
      <c r="R184" s="36"/>
      <c r="S184" s="36"/>
      <c r="T184" s="51"/>
    </row>
    <row r="185" spans="3:20">
      <c r="C185" s="34"/>
      <c r="D185" s="34"/>
      <c r="E185" s="34"/>
      <c r="F185" s="50"/>
      <c r="G185" s="50"/>
      <c r="H185" s="36"/>
      <c r="I185" s="36"/>
      <c r="J185" s="36"/>
      <c r="K185" s="36"/>
      <c r="L185" s="34"/>
      <c r="M185" s="36"/>
      <c r="N185" s="36"/>
      <c r="O185" s="36"/>
      <c r="P185" s="36"/>
      <c r="Q185" s="36"/>
      <c r="R185" s="36"/>
      <c r="S185" s="36"/>
      <c r="T185" s="51"/>
    </row>
    <row r="186" spans="3:20">
      <c r="C186" s="34"/>
      <c r="D186" s="34"/>
      <c r="E186" s="34"/>
      <c r="F186" s="50"/>
      <c r="G186" s="50"/>
      <c r="H186" s="36"/>
      <c r="I186" s="36"/>
      <c r="J186" s="36"/>
      <c r="K186" s="36"/>
      <c r="L186" s="34"/>
      <c r="M186" s="36"/>
      <c r="N186" s="36"/>
      <c r="O186" s="36"/>
      <c r="P186" s="36"/>
      <c r="Q186" s="36"/>
      <c r="R186" s="36"/>
      <c r="S186" s="36"/>
      <c r="T186" s="51"/>
    </row>
    <row r="187" spans="3:20">
      <c r="C187" s="34"/>
      <c r="D187" s="34"/>
      <c r="E187" s="34"/>
      <c r="F187" s="50"/>
      <c r="G187" s="50"/>
      <c r="H187" s="36"/>
      <c r="I187" s="36"/>
      <c r="J187" s="36"/>
      <c r="K187" s="36"/>
      <c r="L187" s="34"/>
      <c r="M187" s="36"/>
      <c r="N187" s="36"/>
      <c r="O187" s="36"/>
      <c r="P187" s="36"/>
      <c r="Q187" s="36"/>
      <c r="R187" s="36"/>
      <c r="S187" s="36"/>
      <c r="T187" s="51"/>
    </row>
    <row r="188" spans="3:20">
      <c r="C188" s="34"/>
      <c r="D188" s="34"/>
      <c r="E188" s="34"/>
      <c r="F188" s="50"/>
      <c r="G188" s="50"/>
      <c r="H188" s="36"/>
      <c r="I188" s="36"/>
      <c r="J188" s="36"/>
      <c r="K188" s="36"/>
      <c r="L188" s="34"/>
      <c r="M188" s="36"/>
      <c r="N188" s="36"/>
      <c r="O188" s="36"/>
      <c r="P188" s="36"/>
      <c r="Q188" s="36"/>
      <c r="R188" s="36"/>
      <c r="S188" s="36"/>
      <c r="T188" s="51"/>
    </row>
    <row r="189" spans="3:20">
      <c r="C189" s="34"/>
      <c r="D189" s="34"/>
      <c r="E189" s="34"/>
      <c r="F189" s="50"/>
      <c r="G189" s="50"/>
      <c r="H189" s="36"/>
      <c r="I189" s="36"/>
      <c r="J189" s="36"/>
      <c r="K189" s="36"/>
      <c r="L189" s="34"/>
      <c r="M189" s="36"/>
      <c r="N189" s="36"/>
      <c r="O189" s="36"/>
      <c r="P189" s="36"/>
      <c r="Q189" s="36"/>
      <c r="R189" s="36"/>
      <c r="S189" s="36"/>
      <c r="T189" s="51"/>
    </row>
    <row r="190" spans="3:20">
      <c r="C190" s="34"/>
      <c r="D190" s="34"/>
      <c r="E190" s="34"/>
      <c r="F190" s="50"/>
      <c r="G190" s="50"/>
      <c r="H190" s="36"/>
      <c r="I190" s="36"/>
      <c r="J190" s="36"/>
      <c r="K190" s="36"/>
      <c r="L190" s="34"/>
      <c r="M190" s="36"/>
      <c r="N190" s="36"/>
      <c r="O190" s="36"/>
      <c r="P190" s="36"/>
      <c r="Q190" s="36"/>
      <c r="R190" s="36"/>
      <c r="S190" s="36"/>
      <c r="T190" s="51"/>
    </row>
    <row r="191" spans="3:20">
      <c r="C191" s="34"/>
      <c r="D191" s="34"/>
      <c r="E191" s="34"/>
      <c r="F191" s="50"/>
      <c r="G191" s="50"/>
      <c r="H191" s="36"/>
      <c r="I191" s="36"/>
      <c r="J191" s="36"/>
      <c r="K191" s="36"/>
      <c r="L191" s="34"/>
      <c r="M191" s="36"/>
      <c r="N191" s="36"/>
      <c r="O191" s="36"/>
      <c r="P191" s="36"/>
      <c r="Q191" s="36"/>
      <c r="R191" s="36"/>
      <c r="S191" s="36"/>
      <c r="T191" s="51"/>
    </row>
    <row r="192" spans="3:20">
      <c r="C192" s="34"/>
      <c r="D192" s="34"/>
      <c r="E192" s="34"/>
      <c r="F192" s="50"/>
      <c r="G192" s="50"/>
      <c r="H192" s="36"/>
      <c r="I192" s="36"/>
      <c r="J192" s="36"/>
      <c r="K192" s="36"/>
      <c r="L192" s="34"/>
      <c r="M192" s="36"/>
      <c r="N192" s="36"/>
      <c r="O192" s="36"/>
      <c r="P192" s="36"/>
      <c r="Q192" s="36"/>
      <c r="R192" s="36"/>
      <c r="S192" s="36"/>
      <c r="T192" s="51"/>
    </row>
    <row r="193" spans="3:20">
      <c r="C193" s="34"/>
      <c r="D193" s="34"/>
      <c r="E193" s="34"/>
      <c r="F193" s="50"/>
      <c r="G193" s="50"/>
      <c r="H193" s="36"/>
      <c r="I193" s="36"/>
      <c r="J193" s="36"/>
      <c r="K193" s="36"/>
      <c r="L193" s="34"/>
      <c r="M193" s="36"/>
      <c r="N193" s="36"/>
      <c r="O193" s="36"/>
      <c r="P193" s="36"/>
      <c r="Q193" s="36"/>
      <c r="R193" s="36"/>
      <c r="S193" s="36"/>
      <c r="T193" s="51"/>
    </row>
    <row r="194" spans="3:20">
      <c r="C194" s="34"/>
      <c r="D194" s="34"/>
      <c r="E194" s="34"/>
      <c r="F194" s="50"/>
      <c r="G194" s="50"/>
      <c r="H194" s="36"/>
      <c r="I194" s="36"/>
      <c r="J194" s="36"/>
      <c r="K194" s="36"/>
      <c r="L194" s="34"/>
      <c r="M194" s="36"/>
      <c r="N194" s="36"/>
      <c r="O194" s="36"/>
      <c r="P194" s="36"/>
      <c r="Q194" s="36"/>
      <c r="R194" s="36"/>
      <c r="S194" s="36"/>
      <c r="T194" s="51"/>
    </row>
    <row r="195" spans="3:20">
      <c r="C195" s="34"/>
      <c r="D195" s="34"/>
      <c r="E195" s="34"/>
      <c r="F195" s="50"/>
      <c r="G195" s="50"/>
      <c r="H195" s="36"/>
      <c r="I195" s="36"/>
      <c r="J195" s="36"/>
      <c r="K195" s="36"/>
      <c r="L195" s="34"/>
      <c r="M195" s="36"/>
      <c r="N195" s="36"/>
      <c r="O195" s="36"/>
      <c r="P195" s="36"/>
      <c r="Q195" s="36"/>
      <c r="R195" s="36"/>
      <c r="S195" s="36"/>
      <c r="T195" s="51"/>
    </row>
    <row r="196" spans="3:20">
      <c r="C196" s="34"/>
      <c r="D196" s="34"/>
      <c r="E196" s="34"/>
      <c r="F196" s="50"/>
      <c r="G196" s="50"/>
      <c r="H196" s="36"/>
      <c r="I196" s="36"/>
      <c r="J196" s="36"/>
      <c r="K196" s="36"/>
      <c r="L196" s="34"/>
      <c r="M196" s="36"/>
      <c r="N196" s="36"/>
      <c r="O196" s="36"/>
      <c r="P196" s="36"/>
      <c r="Q196" s="36"/>
      <c r="R196" s="36"/>
      <c r="S196" s="36"/>
      <c r="T196" s="51"/>
    </row>
    <row r="197" spans="3:20">
      <c r="C197" s="34"/>
      <c r="D197" s="34"/>
      <c r="E197" s="34"/>
      <c r="F197" s="50"/>
      <c r="G197" s="50"/>
      <c r="H197" s="36"/>
      <c r="I197" s="36"/>
      <c r="J197" s="36"/>
      <c r="K197" s="36"/>
      <c r="L197" s="34"/>
      <c r="M197" s="36"/>
      <c r="N197" s="36"/>
      <c r="O197" s="36"/>
      <c r="P197" s="36"/>
      <c r="Q197" s="36"/>
      <c r="R197" s="36"/>
      <c r="S197" s="36"/>
      <c r="T197" s="51"/>
    </row>
    <row r="198" spans="3:20">
      <c r="C198" s="34"/>
      <c r="D198" s="34"/>
      <c r="E198" s="34"/>
      <c r="F198" s="50"/>
      <c r="G198" s="50"/>
      <c r="H198" s="36"/>
      <c r="I198" s="36"/>
      <c r="J198" s="36"/>
      <c r="K198" s="36"/>
      <c r="L198" s="34"/>
      <c r="M198" s="36"/>
      <c r="N198" s="36"/>
      <c r="O198" s="36"/>
      <c r="P198" s="36"/>
      <c r="Q198" s="36"/>
      <c r="R198" s="36"/>
      <c r="S198" s="36"/>
      <c r="T198" s="51"/>
    </row>
    <row r="199" spans="3:20">
      <c r="C199" s="34"/>
      <c r="D199" s="34"/>
      <c r="E199" s="34"/>
      <c r="F199" s="50"/>
      <c r="G199" s="50"/>
      <c r="H199" s="36"/>
      <c r="I199" s="36"/>
      <c r="J199" s="36"/>
      <c r="K199" s="36"/>
      <c r="L199" s="34"/>
      <c r="M199" s="36"/>
      <c r="N199" s="36"/>
      <c r="O199" s="36"/>
      <c r="P199" s="36"/>
      <c r="Q199" s="36"/>
      <c r="R199" s="36"/>
      <c r="S199" s="36"/>
      <c r="T199" s="51"/>
    </row>
    <row r="200" spans="3:20">
      <c r="C200" s="34"/>
      <c r="D200" s="34"/>
      <c r="E200" s="34"/>
      <c r="F200" s="50"/>
      <c r="G200" s="50"/>
      <c r="H200" s="36"/>
      <c r="I200" s="36"/>
      <c r="J200" s="36"/>
      <c r="K200" s="36"/>
      <c r="L200" s="34"/>
      <c r="M200" s="36"/>
      <c r="N200" s="36"/>
      <c r="O200" s="36"/>
      <c r="P200" s="36"/>
      <c r="Q200" s="36"/>
      <c r="R200" s="36"/>
      <c r="S200" s="36"/>
      <c r="T200" s="51"/>
    </row>
    <row r="201" spans="3:20">
      <c r="C201" s="34"/>
      <c r="D201" s="34"/>
      <c r="E201" s="34"/>
      <c r="F201" s="50"/>
      <c r="G201" s="50"/>
      <c r="H201" s="36"/>
      <c r="I201" s="36"/>
      <c r="J201" s="36"/>
      <c r="K201" s="36"/>
      <c r="L201" s="34"/>
      <c r="M201" s="36"/>
      <c r="N201" s="36"/>
      <c r="O201" s="36"/>
      <c r="P201" s="36"/>
      <c r="Q201" s="36"/>
      <c r="R201" s="36"/>
      <c r="S201" s="36"/>
      <c r="T201" s="51"/>
    </row>
    <row r="202" spans="3:20">
      <c r="C202" s="34"/>
      <c r="D202" s="34"/>
      <c r="E202" s="34"/>
      <c r="F202" s="50"/>
      <c r="G202" s="50"/>
      <c r="H202" s="36"/>
      <c r="I202" s="36"/>
      <c r="J202" s="36"/>
      <c r="K202" s="36"/>
      <c r="L202" s="34"/>
      <c r="M202" s="36"/>
      <c r="N202" s="36"/>
      <c r="O202" s="36"/>
      <c r="P202" s="36"/>
      <c r="Q202" s="36"/>
      <c r="R202" s="36"/>
      <c r="S202" s="36"/>
      <c r="T202" s="51"/>
    </row>
    <row r="203" spans="3:20">
      <c r="C203" s="34"/>
      <c r="D203" s="34"/>
      <c r="E203" s="34"/>
      <c r="F203" s="50"/>
      <c r="G203" s="50"/>
      <c r="H203" s="36"/>
      <c r="I203" s="36"/>
      <c r="J203" s="36"/>
      <c r="K203" s="36"/>
      <c r="L203" s="34"/>
      <c r="M203" s="36"/>
      <c r="N203" s="36"/>
      <c r="O203" s="36"/>
      <c r="P203" s="36"/>
      <c r="Q203" s="36"/>
      <c r="R203" s="36"/>
      <c r="S203" s="36"/>
      <c r="T203" s="51"/>
    </row>
    <row r="204" spans="3:20">
      <c r="C204" s="34"/>
      <c r="D204" s="34"/>
      <c r="E204" s="34"/>
      <c r="F204" s="50"/>
      <c r="G204" s="50"/>
      <c r="H204" s="36"/>
      <c r="I204" s="36"/>
      <c r="J204" s="36"/>
      <c r="K204" s="36"/>
      <c r="L204" s="34"/>
      <c r="M204" s="36"/>
      <c r="N204" s="36"/>
      <c r="O204" s="36"/>
      <c r="P204" s="36"/>
      <c r="Q204" s="36"/>
      <c r="R204" s="36"/>
      <c r="S204" s="36"/>
      <c r="T204" s="51"/>
    </row>
    <row r="205" spans="3:20">
      <c r="C205" s="34"/>
      <c r="D205" s="34"/>
      <c r="E205" s="34"/>
      <c r="F205" s="50"/>
      <c r="G205" s="50"/>
      <c r="H205" s="36"/>
      <c r="I205" s="36"/>
      <c r="J205" s="36"/>
      <c r="K205" s="36"/>
      <c r="L205" s="34"/>
      <c r="M205" s="36"/>
      <c r="N205" s="36"/>
      <c r="O205" s="36"/>
      <c r="P205" s="36"/>
      <c r="Q205" s="36"/>
      <c r="R205" s="36"/>
      <c r="S205" s="36"/>
      <c r="T205" s="51"/>
    </row>
    <row r="206" spans="3:20">
      <c r="C206" s="34"/>
      <c r="D206" s="34"/>
      <c r="E206" s="34"/>
      <c r="F206" s="50"/>
      <c r="G206" s="50"/>
      <c r="H206" s="36"/>
      <c r="I206" s="36"/>
      <c r="J206" s="36"/>
      <c r="K206" s="36"/>
      <c r="L206" s="34"/>
      <c r="M206" s="36"/>
      <c r="N206" s="36"/>
      <c r="O206" s="36"/>
      <c r="P206" s="36"/>
      <c r="Q206" s="36"/>
      <c r="R206" s="36"/>
      <c r="S206" s="36"/>
      <c r="T206" s="51"/>
    </row>
    <row r="207" spans="3:20">
      <c r="C207" s="34"/>
      <c r="D207" s="34"/>
      <c r="E207" s="34"/>
      <c r="F207" s="50"/>
      <c r="G207" s="50"/>
      <c r="H207" s="36"/>
      <c r="I207" s="36"/>
      <c r="J207" s="36"/>
      <c r="K207" s="36"/>
      <c r="L207" s="34"/>
      <c r="M207" s="36"/>
      <c r="N207" s="36"/>
      <c r="O207" s="36"/>
      <c r="P207" s="36"/>
      <c r="Q207" s="36"/>
      <c r="R207" s="36"/>
      <c r="S207" s="36"/>
      <c r="T207" s="51"/>
    </row>
    <row r="208" spans="3:20">
      <c r="C208" s="34"/>
      <c r="D208" s="34"/>
      <c r="E208" s="34"/>
      <c r="F208" s="50"/>
      <c r="G208" s="50"/>
      <c r="H208" s="36"/>
      <c r="I208" s="36"/>
      <c r="J208" s="36"/>
      <c r="K208" s="36"/>
      <c r="L208" s="34"/>
      <c r="M208" s="36"/>
      <c r="N208" s="36"/>
      <c r="O208" s="36"/>
      <c r="P208" s="36"/>
      <c r="Q208" s="36"/>
      <c r="R208" s="36"/>
      <c r="S208" s="36"/>
      <c r="T208" s="51"/>
    </row>
    <row r="209" spans="3:20">
      <c r="C209" s="34"/>
      <c r="D209" s="34"/>
      <c r="E209" s="34"/>
      <c r="F209" s="50"/>
      <c r="G209" s="50"/>
      <c r="H209" s="36"/>
      <c r="I209" s="36"/>
      <c r="J209" s="36"/>
      <c r="K209" s="36"/>
      <c r="L209" s="34"/>
      <c r="M209" s="36"/>
      <c r="N209" s="36"/>
      <c r="O209" s="36"/>
      <c r="P209" s="36"/>
      <c r="Q209" s="36"/>
      <c r="R209" s="36"/>
      <c r="S209" s="36"/>
      <c r="T209" s="51"/>
    </row>
    <row r="210" spans="3:20">
      <c r="C210" s="34"/>
      <c r="D210" s="34"/>
      <c r="E210" s="34"/>
      <c r="F210" s="50"/>
      <c r="G210" s="50"/>
      <c r="H210" s="36"/>
      <c r="I210" s="36"/>
      <c r="J210" s="36"/>
      <c r="K210" s="36"/>
      <c r="L210" s="34"/>
      <c r="M210" s="36"/>
      <c r="N210" s="36"/>
      <c r="O210" s="36"/>
      <c r="P210" s="36"/>
      <c r="Q210" s="36"/>
      <c r="R210" s="36"/>
      <c r="S210" s="36"/>
      <c r="T210" s="51"/>
    </row>
    <row r="211" spans="3:20">
      <c r="C211" s="34"/>
      <c r="D211" s="34"/>
      <c r="E211" s="34"/>
      <c r="F211" s="50"/>
      <c r="G211" s="50"/>
      <c r="H211" s="36"/>
      <c r="I211" s="36"/>
      <c r="J211" s="36"/>
      <c r="K211" s="36"/>
      <c r="L211" s="34"/>
      <c r="M211" s="36"/>
      <c r="N211" s="36"/>
      <c r="O211" s="36"/>
      <c r="P211" s="36"/>
      <c r="Q211" s="36"/>
      <c r="R211" s="36"/>
      <c r="S211" s="36"/>
      <c r="T211" s="51"/>
    </row>
    <row r="212" spans="3:20">
      <c r="C212" s="34"/>
      <c r="D212" s="34"/>
      <c r="E212" s="34"/>
      <c r="F212" s="50"/>
      <c r="G212" s="50"/>
      <c r="H212" s="36"/>
      <c r="I212" s="36"/>
      <c r="J212" s="36"/>
      <c r="K212" s="36"/>
      <c r="L212" s="34"/>
      <c r="M212" s="36"/>
      <c r="N212" s="36"/>
      <c r="O212" s="36"/>
      <c r="P212" s="36"/>
      <c r="Q212" s="36"/>
      <c r="R212" s="36"/>
      <c r="S212" s="36"/>
      <c r="T212" s="51"/>
    </row>
    <row r="213" spans="3:20">
      <c r="C213" s="34"/>
      <c r="D213" s="34"/>
      <c r="E213" s="34"/>
      <c r="F213" s="50"/>
      <c r="G213" s="50"/>
      <c r="H213" s="36"/>
      <c r="I213" s="36"/>
      <c r="J213" s="36"/>
      <c r="K213" s="36"/>
      <c r="L213" s="34"/>
      <c r="M213" s="36"/>
      <c r="N213" s="36"/>
      <c r="O213" s="36"/>
      <c r="P213" s="36"/>
      <c r="Q213" s="36"/>
      <c r="R213" s="36"/>
      <c r="S213" s="36"/>
      <c r="T213" s="51"/>
    </row>
    <row r="214" spans="3:20">
      <c r="C214" s="34"/>
      <c r="D214" s="34"/>
      <c r="E214" s="34"/>
      <c r="F214" s="50"/>
      <c r="G214" s="50"/>
      <c r="H214" s="36"/>
      <c r="I214" s="36"/>
      <c r="J214" s="36"/>
      <c r="K214" s="36"/>
      <c r="L214" s="34"/>
      <c r="M214" s="36"/>
      <c r="N214" s="36"/>
      <c r="O214" s="36"/>
      <c r="P214" s="36"/>
      <c r="Q214" s="36"/>
      <c r="R214" s="36"/>
      <c r="S214" s="36"/>
      <c r="T214" s="51"/>
    </row>
    <row r="215" spans="3:20">
      <c r="C215" s="34"/>
      <c r="D215" s="34"/>
      <c r="E215" s="34"/>
      <c r="F215" s="50"/>
      <c r="G215" s="50"/>
      <c r="H215" s="36"/>
      <c r="I215" s="36"/>
      <c r="J215" s="36"/>
      <c r="K215" s="36"/>
      <c r="L215" s="34"/>
      <c r="M215" s="36"/>
      <c r="N215" s="36"/>
      <c r="O215" s="36"/>
      <c r="P215" s="36"/>
      <c r="Q215" s="36"/>
      <c r="R215" s="36"/>
      <c r="S215" s="36"/>
      <c r="T215" s="51"/>
    </row>
    <row r="216" spans="3:20">
      <c r="C216" s="34"/>
      <c r="D216" s="34"/>
      <c r="E216" s="34"/>
      <c r="F216" s="50"/>
      <c r="G216" s="50"/>
      <c r="H216" s="36"/>
      <c r="I216" s="36"/>
      <c r="J216" s="36"/>
      <c r="K216" s="36"/>
      <c r="L216" s="34"/>
      <c r="M216" s="36"/>
      <c r="N216" s="36"/>
      <c r="O216" s="36"/>
      <c r="P216" s="36"/>
      <c r="Q216" s="36"/>
      <c r="R216" s="36"/>
      <c r="S216" s="36"/>
      <c r="T216" s="51"/>
    </row>
    <row r="217" spans="3:20">
      <c r="C217" s="34"/>
      <c r="D217" s="34"/>
      <c r="E217" s="34"/>
      <c r="F217" s="50"/>
      <c r="G217" s="50"/>
      <c r="H217" s="36"/>
      <c r="I217" s="36"/>
      <c r="J217" s="36"/>
      <c r="K217" s="36"/>
      <c r="L217" s="34"/>
      <c r="M217" s="36"/>
      <c r="N217" s="36"/>
      <c r="O217" s="36"/>
      <c r="P217" s="36"/>
      <c r="Q217" s="36"/>
      <c r="R217" s="36"/>
      <c r="S217" s="36"/>
      <c r="T217" s="51"/>
    </row>
    <row r="218" spans="3:20">
      <c r="C218" s="34"/>
      <c r="D218" s="34"/>
      <c r="E218" s="34"/>
      <c r="F218" s="50"/>
      <c r="G218" s="50"/>
      <c r="H218" s="36"/>
      <c r="I218" s="36"/>
      <c r="J218" s="36"/>
      <c r="K218" s="36"/>
      <c r="L218" s="34"/>
      <c r="M218" s="36"/>
      <c r="N218" s="36"/>
      <c r="O218" s="36"/>
      <c r="P218" s="36"/>
      <c r="Q218" s="36"/>
      <c r="R218" s="36"/>
      <c r="S218" s="36"/>
      <c r="T218" s="51"/>
    </row>
    <row r="219" spans="3:20">
      <c r="C219" s="34"/>
      <c r="D219" s="34"/>
      <c r="E219" s="34"/>
      <c r="F219" s="50"/>
      <c r="G219" s="50"/>
      <c r="H219" s="36"/>
      <c r="I219" s="36"/>
      <c r="J219" s="36"/>
      <c r="K219" s="36"/>
      <c r="L219" s="34"/>
      <c r="M219" s="36"/>
      <c r="N219" s="36"/>
      <c r="O219" s="36"/>
      <c r="P219" s="36"/>
      <c r="Q219" s="36"/>
      <c r="R219" s="36"/>
      <c r="S219" s="36"/>
      <c r="T219" s="51"/>
    </row>
    <row r="220" spans="3:20">
      <c r="C220" s="34"/>
      <c r="D220" s="34"/>
      <c r="E220" s="34"/>
      <c r="F220" s="50"/>
      <c r="G220" s="50"/>
      <c r="H220" s="36"/>
      <c r="I220" s="36"/>
      <c r="J220" s="36"/>
      <c r="K220" s="36"/>
      <c r="L220" s="34"/>
      <c r="M220" s="36"/>
      <c r="N220" s="36"/>
      <c r="O220" s="36"/>
      <c r="P220" s="36"/>
      <c r="Q220" s="36"/>
      <c r="R220" s="36"/>
      <c r="S220" s="36"/>
      <c r="T220" s="51"/>
    </row>
    <row r="221" spans="3:20">
      <c r="C221" s="34"/>
      <c r="D221" s="34"/>
      <c r="E221" s="34"/>
      <c r="F221" s="50"/>
      <c r="G221" s="50"/>
      <c r="H221" s="36"/>
      <c r="I221" s="36"/>
      <c r="J221" s="36"/>
      <c r="K221" s="36"/>
      <c r="L221" s="34"/>
      <c r="M221" s="36"/>
      <c r="N221" s="36"/>
      <c r="O221" s="36"/>
      <c r="P221" s="36"/>
      <c r="Q221" s="36"/>
      <c r="R221" s="36"/>
      <c r="S221" s="36"/>
      <c r="T221" s="51"/>
    </row>
    <row r="222" spans="3:20">
      <c r="C222" s="34"/>
      <c r="D222" s="34"/>
      <c r="E222" s="34"/>
      <c r="F222" s="50"/>
      <c r="G222" s="50"/>
      <c r="H222" s="36"/>
      <c r="I222" s="36"/>
      <c r="J222" s="36"/>
      <c r="K222" s="36"/>
      <c r="L222" s="34"/>
      <c r="M222" s="36"/>
      <c r="N222" s="36"/>
      <c r="O222" s="36"/>
      <c r="P222" s="36"/>
      <c r="Q222" s="36"/>
      <c r="R222" s="36"/>
      <c r="S222" s="36"/>
      <c r="T222" s="51"/>
    </row>
    <row r="223" spans="3:20">
      <c r="C223" s="34"/>
      <c r="D223" s="34"/>
      <c r="E223" s="34"/>
      <c r="F223" s="50"/>
      <c r="G223" s="50"/>
      <c r="H223" s="36"/>
      <c r="I223" s="36"/>
      <c r="J223" s="36"/>
      <c r="K223" s="36"/>
      <c r="L223" s="34"/>
      <c r="M223" s="36"/>
      <c r="N223" s="36"/>
      <c r="O223" s="36"/>
      <c r="P223" s="36"/>
      <c r="Q223" s="36"/>
      <c r="R223" s="36"/>
      <c r="S223" s="36"/>
      <c r="T223" s="51"/>
    </row>
    <row r="224" spans="3:20">
      <c r="C224" s="34"/>
      <c r="D224" s="34"/>
      <c r="E224" s="34"/>
      <c r="F224" s="50"/>
      <c r="G224" s="50"/>
      <c r="H224" s="36"/>
      <c r="I224" s="36"/>
      <c r="J224" s="36"/>
      <c r="K224" s="36"/>
      <c r="L224" s="34"/>
      <c r="M224" s="36"/>
      <c r="N224" s="36"/>
      <c r="O224" s="36"/>
      <c r="P224" s="36"/>
      <c r="Q224" s="36"/>
      <c r="R224" s="36"/>
      <c r="S224" s="36"/>
      <c r="T224" s="51"/>
    </row>
    <row r="225" spans="3:20">
      <c r="C225" s="34"/>
      <c r="D225" s="34"/>
      <c r="E225" s="34"/>
      <c r="F225" s="50"/>
      <c r="G225" s="50"/>
      <c r="H225" s="36"/>
      <c r="I225" s="36"/>
      <c r="J225" s="36"/>
      <c r="K225" s="36"/>
      <c r="L225" s="34"/>
      <c r="M225" s="36"/>
      <c r="N225" s="36"/>
      <c r="O225" s="36"/>
      <c r="P225" s="36"/>
      <c r="Q225" s="36"/>
      <c r="R225" s="36"/>
      <c r="S225" s="36"/>
      <c r="T225" s="51"/>
    </row>
    <row r="226" spans="3:20">
      <c r="C226" s="34"/>
      <c r="D226" s="34"/>
      <c r="E226" s="34"/>
      <c r="F226" s="50"/>
      <c r="G226" s="50"/>
      <c r="H226" s="36"/>
      <c r="I226" s="36"/>
      <c r="J226" s="36"/>
      <c r="K226" s="36"/>
      <c r="L226" s="34"/>
      <c r="M226" s="36"/>
      <c r="N226" s="36"/>
      <c r="O226" s="36"/>
      <c r="P226" s="36"/>
      <c r="Q226" s="36"/>
      <c r="R226" s="36"/>
      <c r="S226" s="36"/>
      <c r="T226" s="51"/>
    </row>
    <row r="227" spans="3:20">
      <c r="C227" s="34"/>
      <c r="D227" s="34"/>
      <c r="E227" s="34"/>
      <c r="F227" s="50"/>
      <c r="G227" s="50"/>
      <c r="H227" s="36"/>
      <c r="I227" s="36"/>
      <c r="J227" s="36"/>
      <c r="K227" s="36"/>
      <c r="L227" s="34"/>
      <c r="M227" s="36"/>
      <c r="N227" s="36"/>
      <c r="O227" s="36"/>
      <c r="P227" s="36"/>
      <c r="Q227" s="36"/>
      <c r="R227" s="36"/>
      <c r="S227" s="36"/>
      <c r="T227" s="51"/>
    </row>
    <row r="228" spans="3:20">
      <c r="C228" s="34"/>
      <c r="D228" s="34"/>
      <c r="E228" s="34"/>
      <c r="F228" s="50"/>
      <c r="G228" s="50"/>
      <c r="H228" s="36"/>
      <c r="I228" s="36"/>
      <c r="J228" s="36"/>
      <c r="K228" s="36"/>
      <c r="L228" s="34"/>
      <c r="M228" s="36"/>
      <c r="N228" s="36"/>
      <c r="O228" s="36"/>
      <c r="P228" s="36"/>
      <c r="Q228" s="36"/>
      <c r="R228" s="36"/>
      <c r="S228" s="36"/>
      <c r="T228" s="51"/>
    </row>
    <row r="229" spans="3:20">
      <c r="C229" s="34"/>
      <c r="D229" s="34"/>
      <c r="E229" s="34"/>
      <c r="F229" s="50"/>
      <c r="G229" s="50"/>
      <c r="H229" s="36"/>
      <c r="I229" s="36"/>
      <c r="J229" s="36"/>
      <c r="K229" s="36"/>
      <c r="L229" s="34"/>
      <c r="M229" s="36"/>
      <c r="N229" s="36"/>
      <c r="O229" s="36"/>
      <c r="P229" s="36"/>
      <c r="Q229" s="36"/>
      <c r="R229" s="36"/>
      <c r="S229" s="36"/>
      <c r="T229" s="51"/>
    </row>
    <row r="230" spans="3:20">
      <c r="C230" s="34"/>
      <c r="D230" s="34"/>
      <c r="E230" s="34"/>
      <c r="F230" s="50"/>
      <c r="G230" s="50"/>
      <c r="H230" s="36"/>
      <c r="I230" s="36"/>
      <c r="J230" s="36"/>
      <c r="K230" s="36"/>
      <c r="L230" s="34"/>
      <c r="M230" s="36"/>
      <c r="N230" s="36"/>
      <c r="O230" s="36"/>
      <c r="P230" s="36"/>
      <c r="Q230" s="36"/>
      <c r="R230" s="36"/>
      <c r="S230" s="36"/>
      <c r="T230" s="51"/>
    </row>
    <row r="231" spans="3:20">
      <c r="C231" s="34"/>
      <c r="D231" s="34"/>
      <c r="E231" s="34"/>
      <c r="F231" s="50"/>
      <c r="G231" s="50"/>
      <c r="H231" s="36"/>
      <c r="I231" s="36"/>
      <c r="J231" s="36"/>
      <c r="K231" s="36"/>
      <c r="L231" s="34"/>
      <c r="M231" s="36"/>
      <c r="N231" s="36"/>
      <c r="O231" s="36"/>
      <c r="P231" s="36"/>
      <c r="Q231" s="36"/>
      <c r="R231" s="36"/>
      <c r="S231" s="36"/>
      <c r="T231" s="51"/>
    </row>
    <row r="232" spans="3:20">
      <c r="C232" s="34"/>
      <c r="D232" s="34"/>
      <c r="E232" s="34"/>
      <c r="F232" s="50"/>
      <c r="G232" s="50"/>
      <c r="H232" s="36"/>
      <c r="I232" s="36"/>
      <c r="J232" s="36"/>
      <c r="K232" s="36"/>
      <c r="L232" s="34"/>
      <c r="M232" s="36"/>
      <c r="N232" s="36"/>
      <c r="O232" s="36"/>
      <c r="P232" s="36"/>
      <c r="Q232" s="36"/>
      <c r="R232" s="36"/>
      <c r="S232" s="36"/>
      <c r="T232" s="51"/>
    </row>
    <row r="233" spans="3:20">
      <c r="C233" s="34"/>
      <c r="D233" s="34"/>
      <c r="E233" s="34"/>
      <c r="F233" s="50"/>
      <c r="G233" s="50"/>
      <c r="H233" s="36"/>
      <c r="I233" s="36"/>
      <c r="J233" s="36"/>
      <c r="K233" s="36"/>
      <c r="L233" s="34"/>
      <c r="M233" s="36"/>
      <c r="N233" s="36"/>
      <c r="O233" s="36"/>
      <c r="P233" s="36"/>
      <c r="Q233" s="36"/>
      <c r="R233" s="36"/>
      <c r="S233" s="36"/>
      <c r="T233" s="51"/>
    </row>
    <row r="234" spans="3:20">
      <c r="C234" s="34"/>
      <c r="D234" s="34"/>
      <c r="E234" s="34"/>
      <c r="F234" s="50"/>
      <c r="G234" s="50"/>
      <c r="H234" s="36"/>
      <c r="I234" s="36"/>
      <c r="J234" s="36"/>
      <c r="K234" s="36"/>
      <c r="L234" s="34"/>
      <c r="M234" s="36"/>
      <c r="N234" s="36"/>
      <c r="O234" s="36"/>
      <c r="P234" s="36"/>
      <c r="Q234" s="36"/>
      <c r="R234" s="36"/>
      <c r="S234" s="36"/>
      <c r="T234" s="51"/>
    </row>
    <row r="235" spans="3:20">
      <c r="C235" s="34"/>
      <c r="D235" s="34"/>
      <c r="E235" s="34"/>
      <c r="F235" s="50"/>
      <c r="G235" s="50"/>
      <c r="H235" s="36"/>
      <c r="I235" s="36"/>
      <c r="J235" s="36"/>
      <c r="K235" s="36"/>
      <c r="L235" s="34"/>
      <c r="M235" s="36"/>
      <c r="N235" s="36"/>
      <c r="O235" s="36"/>
      <c r="P235" s="36"/>
      <c r="Q235" s="36"/>
      <c r="R235" s="36"/>
      <c r="S235" s="36"/>
      <c r="T235" s="51"/>
    </row>
    <row r="236" spans="3:20">
      <c r="C236" s="34"/>
      <c r="D236" s="34"/>
      <c r="E236" s="34"/>
      <c r="F236" s="50"/>
      <c r="G236" s="50"/>
      <c r="H236" s="36"/>
      <c r="I236" s="36"/>
      <c r="J236" s="36"/>
      <c r="K236" s="36"/>
      <c r="L236" s="34"/>
      <c r="M236" s="36"/>
      <c r="N236" s="36"/>
      <c r="O236" s="36"/>
      <c r="P236" s="36"/>
      <c r="Q236" s="36"/>
      <c r="R236" s="36"/>
      <c r="S236" s="36"/>
      <c r="T236" s="51"/>
    </row>
    <row r="237" spans="3:20">
      <c r="C237" s="34"/>
      <c r="D237" s="34"/>
      <c r="E237" s="34"/>
      <c r="F237" s="50"/>
      <c r="G237" s="50"/>
      <c r="H237" s="36"/>
      <c r="I237" s="36"/>
      <c r="J237" s="36"/>
      <c r="K237" s="36"/>
      <c r="L237" s="34"/>
      <c r="M237" s="36"/>
      <c r="N237" s="36"/>
      <c r="O237" s="36"/>
      <c r="P237" s="36"/>
      <c r="Q237" s="36"/>
      <c r="R237" s="36"/>
      <c r="S237" s="36"/>
      <c r="T237" s="51"/>
    </row>
    <row r="238" spans="3:20">
      <c r="C238" s="34"/>
      <c r="D238" s="34"/>
      <c r="E238" s="34"/>
      <c r="F238" s="50"/>
      <c r="G238" s="50"/>
      <c r="H238" s="36"/>
      <c r="I238" s="36"/>
      <c r="J238" s="36"/>
      <c r="K238" s="36"/>
      <c r="L238" s="34"/>
      <c r="M238" s="36"/>
      <c r="N238" s="36"/>
      <c r="O238" s="36"/>
      <c r="P238" s="36"/>
      <c r="Q238" s="36"/>
      <c r="R238" s="36"/>
      <c r="S238" s="36"/>
      <c r="T238" s="51"/>
    </row>
    <row r="239" spans="3:20">
      <c r="C239" s="34"/>
      <c r="D239" s="34"/>
      <c r="E239" s="34"/>
      <c r="F239" s="50"/>
      <c r="G239" s="50"/>
      <c r="H239" s="36"/>
      <c r="I239" s="36"/>
      <c r="J239" s="36"/>
      <c r="K239" s="36"/>
      <c r="L239" s="34"/>
      <c r="M239" s="36"/>
      <c r="N239" s="36"/>
      <c r="O239" s="36"/>
      <c r="P239" s="36"/>
      <c r="Q239" s="36"/>
      <c r="R239" s="36"/>
      <c r="S239" s="36"/>
      <c r="T239" s="51"/>
    </row>
    <row r="240" spans="3:20">
      <c r="C240" s="34"/>
      <c r="D240" s="34"/>
      <c r="E240" s="34"/>
      <c r="F240" s="50"/>
      <c r="G240" s="50"/>
      <c r="H240" s="36"/>
      <c r="I240" s="36"/>
      <c r="J240" s="36"/>
      <c r="K240" s="36"/>
      <c r="L240" s="34"/>
      <c r="M240" s="36"/>
      <c r="N240" s="36"/>
      <c r="O240" s="36"/>
      <c r="P240" s="36"/>
      <c r="Q240" s="36"/>
      <c r="R240" s="36"/>
      <c r="S240" s="36"/>
      <c r="T240" s="51"/>
    </row>
    <row r="241" spans="3:20">
      <c r="C241" s="34"/>
      <c r="D241" s="34"/>
      <c r="E241" s="34"/>
      <c r="F241" s="50"/>
      <c r="G241" s="50"/>
      <c r="H241" s="36"/>
      <c r="I241" s="36"/>
      <c r="J241" s="36"/>
      <c r="K241" s="36"/>
      <c r="L241" s="34"/>
      <c r="M241" s="36"/>
      <c r="N241" s="36"/>
      <c r="O241" s="36"/>
      <c r="P241" s="36"/>
      <c r="Q241" s="36"/>
      <c r="R241" s="36"/>
      <c r="S241" s="36"/>
      <c r="T241" s="51"/>
    </row>
    <row r="242" spans="3:20">
      <c r="C242" s="34"/>
      <c r="D242" s="34"/>
      <c r="E242" s="34"/>
      <c r="F242" s="50"/>
      <c r="G242" s="50"/>
      <c r="H242" s="36"/>
      <c r="I242" s="36"/>
      <c r="J242" s="36"/>
      <c r="K242" s="36"/>
      <c r="L242" s="34"/>
      <c r="M242" s="36"/>
      <c r="N242" s="36"/>
      <c r="O242" s="36"/>
      <c r="P242" s="36"/>
      <c r="Q242" s="36"/>
      <c r="R242" s="36"/>
      <c r="S242" s="36"/>
      <c r="T242" s="51"/>
    </row>
    <row r="243" spans="3:20">
      <c r="C243" s="34"/>
      <c r="D243" s="34"/>
      <c r="E243" s="34"/>
      <c r="F243" s="50"/>
      <c r="G243" s="50"/>
      <c r="H243" s="36"/>
      <c r="I243" s="36"/>
      <c r="J243" s="36"/>
      <c r="K243" s="36"/>
      <c r="L243" s="34"/>
      <c r="M243" s="36"/>
      <c r="N243" s="36"/>
      <c r="O243" s="36"/>
      <c r="P243" s="36"/>
      <c r="Q243" s="36"/>
      <c r="R243" s="36"/>
      <c r="S243" s="36"/>
      <c r="T243" s="51"/>
    </row>
    <row r="244" spans="3:20">
      <c r="C244" s="34"/>
      <c r="D244" s="34"/>
      <c r="E244" s="34"/>
      <c r="F244" s="50"/>
      <c r="G244" s="50"/>
      <c r="H244" s="36"/>
      <c r="I244" s="36"/>
      <c r="J244" s="36"/>
      <c r="K244" s="36"/>
      <c r="L244" s="34"/>
      <c r="M244" s="36"/>
      <c r="N244" s="36"/>
      <c r="O244" s="36"/>
      <c r="P244" s="36"/>
      <c r="Q244" s="36"/>
      <c r="R244" s="36"/>
      <c r="S244" s="36"/>
      <c r="T244" s="51"/>
    </row>
    <row r="245" spans="3:20">
      <c r="C245" s="34"/>
      <c r="D245" s="34"/>
      <c r="E245" s="34"/>
      <c r="F245" s="50"/>
      <c r="G245" s="50"/>
      <c r="H245" s="36"/>
      <c r="I245" s="36"/>
      <c r="J245" s="36"/>
      <c r="K245" s="36"/>
      <c r="L245" s="34"/>
      <c r="M245" s="36"/>
      <c r="N245" s="36"/>
      <c r="O245" s="36"/>
      <c r="P245" s="36"/>
      <c r="Q245" s="36"/>
      <c r="R245" s="36"/>
      <c r="S245" s="36"/>
      <c r="T245" s="51"/>
    </row>
    <row r="246" spans="3:20">
      <c r="C246" s="34"/>
      <c r="D246" s="34"/>
      <c r="E246" s="34"/>
      <c r="F246" s="50"/>
      <c r="G246" s="50"/>
      <c r="H246" s="36"/>
      <c r="I246" s="36"/>
      <c r="J246" s="36"/>
      <c r="K246" s="36"/>
      <c r="L246" s="34"/>
      <c r="M246" s="36"/>
      <c r="N246" s="36"/>
      <c r="O246" s="36"/>
      <c r="P246" s="36"/>
      <c r="Q246" s="36"/>
      <c r="R246" s="36"/>
      <c r="S246" s="36"/>
      <c r="T246" s="51"/>
    </row>
    <row r="247" spans="3:20">
      <c r="C247" s="34"/>
      <c r="D247" s="34"/>
      <c r="E247" s="34"/>
      <c r="F247" s="50"/>
      <c r="G247" s="50"/>
      <c r="H247" s="36"/>
      <c r="I247" s="36"/>
      <c r="J247" s="36"/>
      <c r="K247" s="36"/>
      <c r="L247" s="34"/>
      <c r="M247" s="36"/>
      <c r="N247" s="36"/>
      <c r="O247" s="36"/>
      <c r="P247" s="36"/>
      <c r="Q247" s="36"/>
      <c r="R247" s="36"/>
      <c r="S247" s="36"/>
      <c r="T247" s="51"/>
    </row>
    <row r="248" spans="3:20">
      <c r="C248" s="34"/>
      <c r="D248" s="34"/>
      <c r="E248" s="34"/>
      <c r="F248" s="50"/>
      <c r="G248" s="50"/>
      <c r="H248" s="36"/>
      <c r="I248" s="36"/>
      <c r="J248" s="36"/>
      <c r="K248" s="36"/>
      <c r="L248" s="34"/>
      <c r="M248" s="36"/>
      <c r="N248" s="36"/>
      <c r="O248" s="36"/>
      <c r="P248" s="36"/>
      <c r="Q248" s="36"/>
      <c r="R248" s="36"/>
      <c r="S248" s="36"/>
      <c r="T248" s="51"/>
    </row>
    <row r="249" spans="3:20">
      <c r="C249" s="34"/>
      <c r="D249" s="34"/>
      <c r="E249" s="34"/>
      <c r="F249" s="50"/>
      <c r="G249" s="50"/>
      <c r="H249" s="36"/>
      <c r="I249" s="36"/>
      <c r="J249" s="36"/>
      <c r="K249" s="36"/>
      <c r="L249" s="34"/>
      <c r="M249" s="36"/>
      <c r="N249" s="36"/>
      <c r="O249" s="36"/>
      <c r="P249" s="36"/>
      <c r="Q249" s="36"/>
      <c r="R249" s="36"/>
      <c r="S249" s="36"/>
      <c r="T249" s="51"/>
    </row>
    <row r="250" spans="3:20">
      <c r="C250" s="34"/>
      <c r="D250" s="34"/>
      <c r="E250" s="34"/>
      <c r="F250" s="50"/>
      <c r="G250" s="50"/>
      <c r="H250" s="36"/>
      <c r="I250" s="36"/>
      <c r="J250" s="36"/>
      <c r="K250" s="36"/>
      <c r="L250" s="34"/>
      <c r="M250" s="36"/>
      <c r="N250" s="36"/>
      <c r="O250" s="36"/>
      <c r="P250" s="36"/>
      <c r="Q250" s="36"/>
      <c r="R250" s="36"/>
      <c r="S250" s="36"/>
      <c r="T250" s="51"/>
    </row>
    <row r="251" spans="3:20">
      <c r="C251" s="34"/>
      <c r="D251" s="34"/>
      <c r="E251" s="34"/>
      <c r="F251" s="50"/>
      <c r="G251" s="50"/>
      <c r="H251" s="36"/>
      <c r="I251" s="36"/>
      <c r="J251" s="36"/>
      <c r="K251" s="36"/>
      <c r="L251" s="34"/>
      <c r="M251" s="36"/>
      <c r="N251" s="36"/>
      <c r="O251" s="36"/>
      <c r="P251" s="36"/>
      <c r="Q251" s="36"/>
      <c r="R251" s="36"/>
      <c r="S251" s="36"/>
      <c r="T251" s="51"/>
    </row>
    <row r="252" spans="3:20">
      <c r="C252" s="34"/>
      <c r="D252" s="34"/>
      <c r="E252" s="34"/>
      <c r="F252" s="50"/>
      <c r="G252" s="50"/>
      <c r="H252" s="36"/>
      <c r="I252" s="36"/>
      <c r="J252" s="36"/>
      <c r="K252" s="36"/>
      <c r="L252" s="34"/>
      <c r="M252" s="36"/>
      <c r="N252" s="36"/>
      <c r="O252" s="36"/>
      <c r="P252" s="36"/>
      <c r="Q252" s="36"/>
      <c r="R252" s="36"/>
      <c r="S252" s="36"/>
      <c r="T252" s="51"/>
    </row>
    <row r="253" spans="3:20">
      <c r="C253" s="34"/>
      <c r="D253" s="34"/>
      <c r="E253" s="34"/>
      <c r="F253" s="50"/>
      <c r="G253" s="50"/>
      <c r="H253" s="36"/>
      <c r="I253" s="36"/>
      <c r="J253" s="36"/>
      <c r="K253" s="36"/>
      <c r="L253" s="34"/>
      <c r="M253" s="36"/>
      <c r="N253" s="36"/>
      <c r="O253" s="36"/>
      <c r="P253" s="36"/>
      <c r="Q253" s="36"/>
      <c r="R253" s="36"/>
      <c r="S253" s="36"/>
      <c r="T253" s="51"/>
    </row>
    <row r="254" spans="3:20">
      <c r="C254" s="34"/>
      <c r="D254" s="34"/>
      <c r="E254" s="34"/>
      <c r="F254" s="50"/>
      <c r="G254" s="50"/>
      <c r="H254" s="36"/>
      <c r="I254" s="36"/>
      <c r="J254" s="36"/>
      <c r="K254" s="36"/>
      <c r="L254" s="34"/>
      <c r="M254" s="36"/>
      <c r="N254" s="36"/>
      <c r="O254" s="36"/>
      <c r="P254" s="36"/>
      <c r="Q254" s="36"/>
      <c r="R254" s="36"/>
      <c r="S254" s="36"/>
      <c r="T254" s="51"/>
    </row>
    <row r="255" spans="3:20">
      <c r="C255" s="34"/>
      <c r="D255" s="34"/>
      <c r="E255" s="34"/>
      <c r="F255" s="50"/>
      <c r="G255" s="50"/>
      <c r="H255" s="36"/>
      <c r="I255" s="36"/>
      <c r="J255" s="36"/>
      <c r="K255" s="36"/>
      <c r="L255" s="34"/>
      <c r="M255" s="36"/>
      <c r="N255" s="36"/>
      <c r="O255" s="36"/>
      <c r="P255" s="36"/>
      <c r="Q255" s="36"/>
      <c r="R255" s="36"/>
      <c r="S255" s="36"/>
      <c r="T255" s="51"/>
    </row>
    <row r="256" spans="3:20">
      <c r="C256" s="34"/>
      <c r="D256" s="34"/>
      <c r="E256" s="34"/>
      <c r="F256" s="50"/>
      <c r="G256" s="50"/>
      <c r="H256" s="36"/>
      <c r="I256" s="36"/>
      <c r="J256" s="36"/>
      <c r="K256" s="36"/>
      <c r="L256" s="34"/>
      <c r="M256" s="36"/>
      <c r="N256" s="36"/>
      <c r="O256" s="36"/>
      <c r="P256" s="36"/>
      <c r="Q256" s="36"/>
      <c r="R256" s="36"/>
      <c r="S256" s="36"/>
      <c r="T256" s="51"/>
    </row>
    <row r="257" spans="3:20">
      <c r="C257" s="34"/>
      <c r="D257" s="34"/>
      <c r="E257" s="34"/>
      <c r="F257" s="50"/>
      <c r="G257" s="50"/>
      <c r="H257" s="36"/>
      <c r="I257" s="36"/>
      <c r="J257" s="36"/>
      <c r="K257" s="36"/>
      <c r="L257" s="34"/>
      <c r="M257" s="36"/>
      <c r="N257" s="36"/>
      <c r="O257" s="36"/>
      <c r="P257" s="36"/>
      <c r="Q257" s="36"/>
      <c r="R257" s="36"/>
      <c r="S257" s="36"/>
      <c r="T257" s="51"/>
    </row>
    <row r="258" spans="3:20">
      <c r="C258" s="34"/>
      <c r="D258" s="34"/>
      <c r="E258" s="34"/>
      <c r="F258" s="50"/>
      <c r="G258" s="50"/>
      <c r="H258" s="36"/>
      <c r="I258" s="36"/>
      <c r="J258" s="36"/>
      <c r="K258" s="36"/>
      <c r="L258" s="34"/>
      <c r="M258" s="36"/>
      <c r="N258" s="36"/>
      <c r="O258" s="36"/>
      <c r="P258" s="36"/>
      <c r="Q258" s="36"/>
      <c r="R258" s="36"/>
      <c r="S258" s="36"/>
      <c r="T258" s="51"/>
    </row>
    <row r="259" spans="3:20">
      <c r="C259" s="34"/>
      <c r="D259" s="34"/>
      <c r="E259" s="34"/>
      <c r="F259" s="50"/>
      <c r="G259" s="50"/>
      <c r="H259" s="36"/>
      <c r="I259" s="36"/>
      <c r="J259" s="36"/>
      <c r="K259" s="36"/>
      <c r="L259" s="34"/>
      <c r="M259" s="36"/>
      <c r="N259" s="36"/>
      <c r="O259" s="36"/>
      <c r="P259" s="36"/>
      <c r="Q259" s="36"/>
      <c r="R259" s="36"/>
      <c r="S259" s="36"/>
      <c r="T259" s="51"/>
    </row>
    <row r="260" spans="3:20">
      <c r="C260" s="34"/>
      <c r="D260" s="34"/>
      <c r="E260" s="34"/>
      <c r="F260" s="50"/>
      <c r="G260" s="50"/>
      <c r="H260" s="36"/>
      <c r="I260" s="36"/>
      <c r="J260" s="36"/>
      <c r="K260" s="36"/>
      <c r="L260" s="34"/>
      <c r="M260" s="36"/>
      <c r="N260" s="36"/>
      <c r="O260" s="36"/>
      <c r="P260" s="36"/>
      <c r="Q260" s="36"/>
      <c r="R260" s="36"/>
      <c r="S260" s="36"/>
      <c r="T260" s="51"/>
    </row>
    <row r="261" spans="3:20">
      <c r="C261" s="34"/>
      <c r="D261" s="34"/>
      <c r="E261" s="34"/>
      <c r="F261" s="50"/>
      <c r="G261" s="50"/>
      <c r="H261" s="36"/>
      <c r="I261" s="36"/>
      <c r="J261" s="36"/>
      <c r="K261" s="36"/>
      <c r="L261" s="34"/>
      <c r="M261" s="36"/>
      <c r="N261" s="36"/>
      <c r="O261" s="36"/>
      <c r="P261" s="36"/>
      <c r="Q261" s="36"/>
      <c r="R261" s="36"/>
      <c r="S261" s="36"/>
      <c r="T261" s="51"/>
    </row>
    <row r="262" spans="3:20">
      <c r="C262" s="34"/>
      <c r="D262" s="34"/>
      <c r="E262" s="34"/>
      <c r="F262" s="50"/>
      <c r="G262" s="50"/>
      <c r="H262" s="36"/>
      <c r="I262" s="36"/>
      <c r="J262" s="36"/>
      <c r="K262" s="36"/>
      <c r="L262" s="34"/>
      <c r="M262" s="36"/>
      <c r="N262" s="36"/>
      <c r="O262" s="36"/>
      <c r="P262" s="36"/>
      <c r="Q262" s="36"/>
      <c r="R262" s="36"/>
      <c r="S262" s="36"/>
      <c r="T262" s="51"/>
    </row>
    <row r="263" spans="3:20">
      <c r="C263" s="34"/>
      <c r="D263" s="34"/>
      <c r="E263" s="34"/>
      <c r="F263" s="50"/>
      <c r="G263" s="50"/>
      <c r="H263" s="36"/>
      <c r="I263" s="36"/>
      <c r="J263" s="36"/>
      <c r="K263" s="36"/>
      <c r="L263" s="34"/>
      <c r="M263" s="36"/>
      <c r="N263" s="36"/>
      <c r="O263" s="36"/>
      <c r="P263" s="36"/>
      <c r="Q263" s="36"/>
      <c r="R263" s="36"/>
      <c r="S263" s="36"/>
      <c r="T263" s="51"/>
    </row>
    <row r="264" spans="3:20">
      <c r="C264" s="34"/>
      <c r="D264" s="34"/>
      <c r="E264" s="34"/>
      <c r="F264" s="50"/>
      <c r="G264" s="50"/>
      <c r="H264" s="36"/>
      <c r="I264" s="36"/>
      <c r="J264" s="36"/>
      <c r="K264" s="36"/>
      <c r="L264" s="34"/>
      <c r="M264" s="36"/>
      <c r="N264" s="36"/>
      <c r="O264" s="36"/>
      <c r="P264" s="36"/>
      <c r="Q264" s="36"/>
      <c r="R264" s="36"/>
      <c r="S264" s="36"/>
      <c r="T264" s="51"/>
    </row>
    <row r="265" spans="3:20">
      <c r="C265" s="34"/>
      <c r="D265" s="34"/>
      <c r="E265" s="34"/>
      <c r="F265" s="50"/>
      <c r="G265" s="50"/>
      <c r="H265" s="36"/>
      <c r="I265" s="36"/>
      <c r="J265" s="36"/>
      <c r="K265" s="36"/>
      <c r="L265" s="34"/>
      <c r="M265" s="36"/>
      <c r="N265" s="36"/>
      <c r="O265" s="36"/>
      <c r="P265" s="36"/>
      <c r="Q265" s="36"/>
      <c r="R265" s="36"/>
      <c r="S265" s="36"/>
      <c r="T265" s="51"/>
    </row>
    <row r="266" spans="3:20">
      <c r="C266" s="34"/>
      <c r="D266" s="34"/>
      <c r="E266" s="34"/>
      <c r="F266" s="50"/>
      <c r="G266" s="50"/>
      <c r="H266" s="36"/>
      <c r="I266" s="36"/>
      <c r="J266" s="36"/>
      <c r="K266" s="36"/>
      <c r="L266" s="34"/>
      <c r="M266" s="36"/>
      <c r="N266" s="36"/>
      <c r="O266" s="36"/>
      <c r="P266" s="36"/>
      <c r="Q266" s="36"/>
      <c r="R266" s="36"/>
      <c r="S266" s="36"/>
      <c r="T266" s="51"/>
    </row>
    <row r="267" spans="3:20">
      <c r="C267" s="34"/>
      <c r="D267" s="34"/>
      <c r="E267" s="34"/>
      <c r="F267" s="50"/>
      <c r="G267" s="50"/>
      <c r="H267" s="36"/>
      <c r="I267" s="36"/>
      <c r="J267" s="36"/>
      <c r="K267" s="36"/>
      <c r="L267" s="34"/>
      <c r="M267" s="36"/>
      <c r="N267" s="36"/>
      <c r="O267" s="36"/>
      <c r="P267" s="36"/>
      <c r="Q267" s="36"/>
      <c r="R267" s="36"/>
      <c r="S267" s="36"/>
      <c r="T267" s="51"/>
    </row>
    <row r="268" spans="3:20">
      <c r="C268" s="34"/>
      <c r="D268" s="34"/>
      <c r="E268" s="34"/>
      <c r="F268" s="50"/>
      <c r="G268" s="50"/>
      <c r="H268" s="36"/>
      <c r="I268" s="36"/>
      <c r="J268" s="36"/>
      <c r="K268" s="36"/>
      <c r="L268" s="34"/>
      <c r="M268" s="36"/>
      <c r="N268" s="36"/>
      <c r="O268" s="36"/>
      <c r="P268" s="36"/>
      <c r="Q268" s="36"/>
      <c r="R268" s="36"/>
      <c r="S268" s="36"/>
      <c r="T268" s="51"/>
    </row>
    <row r="269" spans="3:20">
      <c r="C269" s="34"/>
      <c r="D269" s="34"/>
      <c r="E269" s="34"/>
      <c r="F269" s="50"/>
      <c r="G269" s="50"/>
      <c r="H269" s="36"/>
      <c r="I269" s="36"/>
      <c r="J269" s="36"/>
      <c r="K269" s="36"/>
      <c r="L269" s="34"/>
      <c r="M269" s="36"/>
      <c r="N269" s="36"/>
      <c r="O269" s="36"/>
      <c r="P269" s="36"/>
      <c r="Q269" s="36"/>
      <c r="R269" s="36"/>
      <c r="S269" s="36"/>
      <c r="T269" s="51"/>
    </row>
    <row r="270" spans="3:20">
      <c r="C270" s="34"/>
      <c r="D270" s="34"/>
      <c r="E270" s="34"/>
      <c r="F270" s="50"/>
      <c r="G270" s="50"/>
      <c r="H270" s="36"/>
      <c r="I270" s="36"/>
      <c r="J270" s="36"/>
      <c r="K270" s="36"/>
      <c r="L270" s="34"/>
      <c r="M270" s="36"/>
      <c r="N270" s="36"/>
      <c r="O270" s="36"/>
      <c r="P270" s="36"/>
      <c r="Q270" s="36"/>
      <c r="R270" s="36"/>
      <c r="S270" s="36"/>
      <c r="T270" s="51"/>
    </row>
    <row r="271" spans="3:20">
      <c r="C271" s="34"/>
      <c r="D271" s="34"/>
      <c r="E271" s="34"/>
      <c r="F271" s="50"/>
      <c r="G271" s="50"/>
      <c r="H271" s="36"/>
      <c r="I271" s="36"/>
      <c r="J271" s="36"/>
      <c r="K271" s="36"/>
      <c r="L271" s="34"/>
      <c r="M271" s="36"/>
      <c r="N271" s="36"/>
      <c r="O271" s="36"/>
      <c r="P271" s="36"/>
      <c r="Q271" s="36"/>
      <c r="R271" s="36"/>
      <c r="S271" s="36"/>
      <c r="T271" s="51"/>
    </row>
    <row r="272" spans="3:20">
      <c r="C272" s="34"/>
      <c r="D272" s="34"/>
      <c r="E272" s="34"/>
      <c r="F272" s="50"/>
      <c r="G272" s="50"/>
      <c r="H272" s="36"/>
      <c r="I272" s="36"/>
      <c r="J272" s="36"/>
      <c r="K272" s="36"/>
      <c r="L272" s="34"/>
      <c r="M272" s="36"/>
      <c r="N272" s="36"/>
      <c r="O272" s="36"/>
      <c r="P272" s="36"/>
      <c r="Q272" s="36"/>
      <c r="R272" s="36"/>
      <c r="S272" s="36"/>
      <c r="T272" s="51"/>
    </row>
    <row r="273" spans="3:20">
      <c r="C273" s="34"/>
      <c r="D273" s="34"/>
      <c r="E273" s="34"/>
      <c r="F273" s="50"/>
      <c r="G273" s="50"/>
      <c r="H273" s="36"/>
      <c r="I273" s="36"/>
      <c r="J273" s="36"/>
      <c r="K273" s="36"/>
      <c r="L273" s="34"/>
      <c r="M273" s="36"/>
      <c r="N273" s="36"/>
      <c r="O273" s="36"/>
      <c r="P273" s="36"/>
      <c r="Q273" s="36"/>
      <c r="R273" s="36"/>
      <c r="S273" s="36"/>
      <c r="T273" s="51"/>
    </row>
    <row r="274" spans="3:20">
      <c r="C274" s="34"/>
      <c r="D274" s="34"/>
      <c r="E274" s="34"/>
      <c r="F274" s="50"/>
      <c r="G274" s="50"/>
      <c r="H274" s="36"/>
      <c r="I274" s="36"/>
      <c r="J274" s="36"/>
      <c r="K274" s="36"/>
      <c r="L274" s="34"/>
      <c r="M274" s="36"/>
      <c r="N274" s="36"/>
      <c r="O274" s="36"/>
      <c r="P274" s="36"/>
      <c r="Q274" s="36"/>
      <c r="R274" s="36"/>
      <c r="S274" s="36"/>
      <c r="T274" s="51"/>
    </row>
    <row r="275" spans="3:20">
      <c r="C275" s="34"/>
      <c r="D275" s="34"/>
      <c r="E275" s="34"/>
      <c r="F275" s="50"/>
      <c r="G275" s="50"/>
      <c r="H275" s="36"/>
      <c r="I275" s="36"/>
      <c r="J275" s="36"/>
      <c r="K275" s="36"/>
      <c r="L275" s="34"/>
      <c r="M275" s="36"/>
      <c r="N275" s="36"/>
      <c r="O275" s="36"/>
      <c r="P275" s="36"/>
      <c r="Q275" s="36"/>
      <c r="R275" s="36"/>
      <c r="S275" s="36"/>
      <c r="T275" s="51"/>
    </row>
    <row r="276" spans="3:20">
      <c r="C276" s="34"/>
      <c r="D276" s="34"/>
      <c r="E276" s="34"/>
      <c r="F276" s="50"/>
      <c r="G276" s="50"/>
      <c r="H276" s="36"/>
      <c r="I276" s="36"/>
      <c r="J276" s="36"/>
      <c r="K276" s="36"/>
      <c r="L276" s="34"/>
      <c r="M276" s="36"/>
      <c r="N276" s="36"/>
      <c r="O276" s="36"/>
      <c r="P276" s="36"/>
      <c r="Q276" s="36"/>
      <c r="R276" s="36"/>
      <c r="S276" s="36"/>
      <c r="T276" s="51"/>
    </row>
    <row r="277" spans="3:20">
      <c r="C277" s="34"/>
      <c r="D277" s="34"/>
      <c r="E277" s="34"/>
      <c r="F277" s="50"/>
      <c r="G277" s="50"/>
      <c r="H277" s="36"/>
      <c r="I277" s="36"/>
      <c r="J277" s="36"/>
      <c r="K277" s="36"/>
      <c r="L277" s="34"/>
      <c r="M277" s="36"/>
      <c r="N277" s="36"/>
      <c r="O277" s="36"/>
      <c r="P277" s="36"/>
      <c r="Q277" s="36"/>
      <c r="R277" s="36"/>
      <c r="S277" s="36"/>
      <c r="T277" s="51"/>
    </row>
    <row r="278" spans="3:20">
      <c r="C278" s="34"/>
      <c r="D278" s="34"/>
      <c r="E278" s="34"/>
      <c r="F278" s="50"/>
      <c r="G278" s="50"/>
      <c r="H278" s="36"/>
      <c r="I278" s="36"/>
      <c r="J278" s="36"/>
      <c r="K278" s="36"/>
      <c r="L278" s="34"/>
      <c r="M278" s="36"/>
      <c r="N278" s="36"/>
      <c r="O278" s="36"/>
      <c r="P278" s="36"/>
      <c r="Q278" s="36"/>
      <c r="R278" s="36"/>
      <c r="S278" s="36"/>
      <c r="T278" s="51"/>
    </row>
    <row r="279" spans="3:20">
      <c r="C279" s="34"/>
      <c r="D279" s="34"/>
      <c r="E279" s="34"/>
      <c r="F279" s="50"/>
      <c r="G279" s="50"/>
      <c r="H279" s="36"/>
      <c r="I279" s="36"/>
      <c r="J279" s="36"/>
      <c r="K279" s="36"/>
      <c r="L279" s="34"/>
      <c r="M279" s="36"/>
      <c r="N279" s="36"/>
      <c r="O279" s="36"/>
      <c r="P279" s="36"/>
      <c r="Q279" s="36"/>
      <c r="R279" s="36"/>
      <c r="S279" s="36"/>
      <c r="T279" s="51"/>
    </row>
    <row r="280" spans="3:20">
      <c r="C280" s="34"/>
      <c r="D280" s="34"/>
      <c r="E280" s="34"/>
      <c r="F280" s="50"/>
      <c r="G280" s="50"/>
      <c r="H280" s="36"/>
      <c r="I280" s="36"/>
      <c r="J280" s="36"/>
      <c r="K280" s="36"/>
      <c r="L280" s="34"/>
      <c r="M280" s="36"/>
      <c r="N280" s="36"/>
      <c r="O280" s="36"/>
      <c r="P280" s="36"/>
      <c r="Q280" s="36"/>
      <c r="R280" s="36"/>
      <c r="S280" s="36"/>
      <c r="T280" s="51"/>
    </row>
    <row r="281" spans="3:20">
      <c r="C281" s="34"/>
      <c r="D281" s="34"/>
      <c r="E281" s="34"/>
      <c r="F281" s="50"/>
      <c r="G281" s="50"/>
      <c r="H281" s="36"/>
      <c r="I281" s="36"/>
      <c r="J281" s="36"/>
      <c r="K281" s="36"/>
      <c r="L281" s="34"/>
      <c r="M281" s="36"/>
      <c r="N281" s="36"/>
      <c r="O281" s="36"/>
      <c r="P281" s="36"/>
      <c r="Q281" s="36"/>
      <c r="R281" s="36"/>
      <c r="S281" s="36"/>
      <c r="T281" s="51"/>
    </row>
    <row r="282" spans="3:20">
      <c r="C282" s="34"/>
      <c r="D282" s="34"/>
      <c r="E282" s="34"/>
      <c r="F282" s="50"/>
      <c r="G282" s="50"/>
      <c r="H282" s="36"/>
      <c r="I282" s="36"/>
      <c r="J282" s="36"/>
      <c r="K282" s="36"/>
      <c r="L282" s="34"/>
      <c r="M282" s="36"/>
      <c r="N282" s="36"/>
      <c r="O282" s="36"/>
      <c r="P282" s="36"/>
      <c r="Q282" s="36"/>
      <c r="R282" s="36"/>
      <c r="S282" s="36"/>
      <c r="T282" s="51"/>
    </row>
    <row r="283" spans="3:20">
      <c r="C283" s="34"/>
      <c r="D283" s="34"/>
      <c r="E283" s="34"/>
      <c r="F283" s="50"/>
      <c r="G283" s="50"/>
      <c r="H283" s="36"/>
      <c r="I283" s="36"/>
      <c r="J283" s="36"/>
      <c r="K283" s="36"/>
      <c r="L283" s="34"/>
      <c r="M283" s="36"/>
      <c r="N283" s="36"/>
      <c r="O283" s="36"/>
      <c r="P283" s="36"/>
      <c r="Q283" s="36"/>
      <c r="R283" s="36"/>
      <c r="S283" s="36"/>
      <c r="T283" s="51"/>
    </row>
    <row r="284" spans="3:20">
      <c r="C284" s="34"/>
      <c r="D284" s="34"/>
      <c r="E284" s="34"/>
      <c r="F284" s="50"/>
      <c r="G284" s="50"/>
      <c r="H284" s="36"/>
      <c r="I284" s="36"/>
      <c r="J284" s="36"/>
      <c r="K284" s="36"/>
      <c r="L284" s="34"/>
      <c r="M284" s="36"/>
      <c r="N284" s="36"/>
      <c r="O284" s="36"/>
      <c r="P284" s="36"/>
      <c r="Q284" s="36"/>
      <c r="R284" s="36"/>
      <c r="S284" s="36"/>
      <c r="T284" s="51"/>
    </row>
    <row r="285" spans="3:20">
      <c r="C285" s="34"/>
      <c r="D285" s="34"/>
      <c r="E285" s="34"/>
      <c r="F285" s="50"/>
      <c r="G285" s="50"/>
      <c r="H285" s="36"/>
      <c r="I285" s="36"/>
      <c r="J285" s="36"/>
      <c r="K285" s="36"/>
      <c r="L285" s="34"/>
      <c r="M285" s="36"/>
      <c r="N285" s="36"/>
      <c r="O285" s="36"/>
      <c r="P285" s="36"/>
      <c r="Q285" s="36"/>
      <c r="R285" s="36"/>
      <c r="S285" s="36"/>
      <c r="T285" s="51"/>
    </row>
    <row r="286" spans="3:20">
      <c r="C286" s="34"/>
      <c r="D286" s="34"/>
      <c r="E286" s="34"/>
      <c r="F286" s="50"/>
      <c r="G286" s="50"/>
      <c r="H286" s="36"/>
      <c r="I286" s="36"/>
      <c r="J286" s="36"/>
      <c r="K286" s="36"/>
      <c r="L286" s="34"/>
      <c r="M286" s="36"/>
      <c r="N286" s="36"/>
      <c r="O286" s="36"/>
      <c r="P286" s="36"/>
      <c r="Q286" s="36"/>
      <c r="R286" s="36"/>
      <c r="S286" s="36"/>
      <c r="T286" s="51"/>
    </row>
    <row r="287" spans="3:20">
      <c r="C287" s="34"/>
      <c r="D287" s="34"/>
      <c r="E287" s="34"/>
      <c r="F287" s="50"/>
      <c r="G287" s="50"/>
      <c r="H287" s="36"/>
      <c r="I287" s="36"/>
      <c r="J287" s="36"/>
      <c r="K287" s="36"/>
      <c r="L287" s="34"/>
      <c r="M287" s="36"/>
      <c r="N287" s="36"/>
      <c r="O287" s="36"/>
      <c r="P287" s="36"/>
      <c r="Q287" s="36"/>
      <c r="R287" s="36"/>
      <c r="S287" s="36"/>
      <c r="T287" s="51"/>
    </row>
    <row r="288" spans="3:20">
      <c r="C288" s="34"/>
      <c r="D288" s="34"/>
      <c r="E288" s="34"/>
      <c r="F288" s="50"/>
      <c r="G288" s="50"/>
      <c r="H288" s="36"/>
      <c r="I288" s="36"/>
      <c r="J288" s="36"/>
      <c r="K288" s="36"/>
      <c r="L288" s="34"/>
      <c r="M288" s="36"/>
      <c r="N288" s="36"/>
      <c r="O288" s="36"/>
      <c r="P288" s="36"/>
      <c r="Q288" s="36"/>
      <c r="R288" s="36"/>
      <c r="S288" s="36"/>
      <c r="T288" s="51"/>
    </row>
    <row r="289" spans="3:20">
      <c r="C289" s="34"/>
      <c r="D289" s="34"/>
      <c r="E289" s="34"/>
      <c r="F289" s="50"/>
      <c r="G289" s="50"/>
      <c r="H289" s="36"/>
      <c r="I289" s="36"/>
      <c r="J289" s="36"/>
      <c r="K289" s="36"/>
      <c r="L289" s="34"/>
      <c r="M289" s="36"/>
      <c r="N289" s="36"/>
      <c r="O289" s="36"/>
      <c r="P289" s="36"/>
      <c r="Q289" s="36"/>
      <c r="R289" s="36"/>
      <c r="S289" s="36"/>
      <c r="T289" s="51"/>
    </row>
    <row r="290" spans="3:20">
      <c r="C290" s="34"/>
      <c r="D290" s="34"/>
      <c r="E290" s="34"/>
      <c r="F290" s="50"/>
      <c r="G290" s="50"/>
      <c r="H290" s="36"/>
      <c r="I290" s="36"/>
      <c r="J290" s="36"/>
      <c r="K290" s="36"/>
      <c r="L290" s="34"/>
      <c r="M290" s="36"/>
      <c r="N290" s="36"/>
      <c r="O290" s="36"/>
      <c r="P290" s="36"/>
      <c r="Q290" s="36"/>
      <c r="R290" s="36"/>
      <c r="S290" s="36"/>
      <c r="T290" s="51"/>
    </row>
    <row r="291" spans="3:20">
      <c r="C291" s="34"/>
      <c r="D291" s="34"/>
      <c r="E291" s="34"/>
      <c r="F291" s="50"/>
      <c r="G291" s="50"/>
      <c r="H291" s="36"/>
      <c r="I291" s="36"/>
      <c r="J291" s="36"/>
      <c r="K291" s="36"/>
      <c r="L291" s="34"/>
      <c r="M291" s="36"/>
      <c r="N291" s="36"/>
      <c r="O291" s="36"/>
      <c r="P291" s="36"/>
      <c r="Q291" s="36"/>
      <c r="R291" s="36"/>
      <c r="S291" s="36"/>
      <c r="T291" s="51"/>
    </row>
    <row r="292" spans="3:20">
      <c r="C292" s="34"/>
      <c r="D292" s="34"/>
      <c r="E292" s="34"/>
      <c r="F292" s="50"/>
      <c r="G292" s="50"/>
      <c r="H292" s="36"/>
      <c r="I292" s="36"/>
      <c r="J292" s="36"/>
      <c r="K292" s="36"/>
      <c r="L292" s="34"/>
      <c r="M292" s="36"/>
      <c r="N292" s="36"/>
      <c r="O292" s="36"/>
      <c r="P292" s="36"/>
      <c r="Q292" s="36"/>
      <c r="R292" s="36"/>
      <c r="S292" s="36"/>
      <c r="T292" s="51"/>
    </row>
    <row r="293" spans="3:20">
      <c r="C293" s="34"/>
      <c r="D293" s="34"/>
      <c r="E293" s="34"/>
      <c r="F293" s="50"/>
      <c r="G293" s="50"/>
      <c r="H293" s="36"/>
      <c r="I293" s="36"/>
      <c r="J293" s="36"/>
      <c r="K293" s="36"/>
      <c r="L293" s="34"/>
      <c r="M293" s="36"/>
      <c r="N293" s="36"/>
      <c r="O293" s="36"/>
      <c r="P293" s="36"/>
      <c r="Q293" s="36"/>
      <c r="R293" s="36"/>
      <c r="S293" s="36"/>
      <c r="T293" s="51"/>
    </row>
    <row r="294" spans="3:20">
      <c r="C294" s="34"/>
      <c r="D294" s="34"/>
      <c r="E294" s="34"/>
      <c r="F294" s="50"/>
      <c r="G294" s="50"/>
      <c r="H294" s="36"/>
      <c r="I294" s="36"/>
      <c r="J294" s="36"/>
      <c r="K294" s="36"/>
      <c r="L294" s="34"/>
      <c r="M294" s="36"/>
      <c r="N294" s="36"/>
      <c r="O294" s="36"/>
      <c r="P294" s="36"/>
      <c r="Q294" s="36"/>
      <c r="R294" s="36"/>
      <c r="S294" s="36"/>
      <c r="T294" s="51"/>
    </row>
    <row r="295" spans="3:20">
      <c r="C295" s="34"/>
      <c r="D295" s="34"/>
      <c r="E295" s="34"/>
      <c r="F295" s="50"/>
      <c r="G295" s="50"/>
      <c r="H295" s="36"/>
      <c r="I295" s="36"/>
      <c r="J295" s="36"/>
      <c r="K295" s="36"/>
      <c r="L295" s="34"/>
      <c r="M295" s="36"/>
      <c r="N295" s="36"/>
      <c r="O295" s="36"/>
      <c r="P295" s="36"/>
      <c r="Q295" s="36"/>
      <c r="R295" s="36"/>
      <c r="S295" s="36"/>
      <c r="T295" s="51"/>
    </row>
    <row r="296" spans="3:20">
      <c r="C296" s="34"/>
      <c r="D296" s="34"/>
      <c r="E296" s="34"/>
      <c r="F296" s="50"/>
      <c r="G296" s="50"/>
      <c r="H296" s="36"/>
      <c r="I296" s="36"/>
      <c r="J296" s="36"/>
      <c r="K296" s="36"/>
      <c r="L296" s="34"/>
      <c r="M296" s="36"/>
      <c r="N296" s="36"/>
      <c r="O296" s="36"/>
      <c r="P296" s="36"/>
      <c r="Q296" s="36"/>
      <c r="R296" s="36"/>
      <c r="S296" s="36"/>
      <c r="T296" s="51"/>
    </row>
    <row r="297" spans="3:20">
      <c r="C297" s="34"/>
      <c r="D297" s="34"/>
      <c r="E297" s="34"/>
      <c r="F297" s="50"/>
      <c r="G297" s="50"/>
      <c r="H297" s="36"/>
      <c r="I297" s="36"/>
      <c r="J297" s="36"/>
      <c r="K297" s="36"/>
      <c r="L297" s="34"/>
      <c r="M297" s="36"/>
      <c r="N297" s="36"/>
      <c r="O297" s="36"/>
      <c r="P297" s="36"/>
      <c r="Q297" s="36"/>
      <c r="R297" s="36"/>
      <c r="S297" s="36"/>
      <c r="T297" s="51"/>
    </row>
    <row r="298" spans="3:20">
      <c r="C298" s="34"/>
      <c r="D298" s="34"/>
      <c r="E298" s="34"/>
      <c r="F298" s="50"/>
      <c r="G298" s="50"/>
      <c r="H298" s="36"/>
      <c r="I298" s="36"/>
      <c r="J298" s="36"/>
      <c r="K298" s="36"/>
      <c r="L298" s="34"/>
      <c r="M298" s="36"/>
      <c r="N298" s="36"/>
      <c r="O298" s="36"/>
      <c r="P298" s="36"/>
      <c r="Q298" s="36"/>
      <c r="R298" s="36"/>
      <c r="S298" s="36"/>
      <c r="T298" s="51"/>
    </row>
    <row r="299" spans="3:20">
      <c r="C299" s="34"/>
      <c r="D299" s="34"/>
      <c r="E299" s="34"/>
      <c r="F299" s="50"/>
      <c r="G299" s="50"/>
      <c r="H299" s="36"/>
      <c r="I299" s="36"/>
      <c r="J299" s="36"/>
      <c r="K299" s="36"/>
      <c r="L299" s="34"/>
      <c r="M299" s="36"/>
      <c r="N299" s="36"/>
      <c r="O299" s="36"/>
      <c r="P299" s="36"/>
      <c r="Q299" s="36"/>
      <c r="R299" s="36"/>
      <c r="S299" s="36"/>
      <c r="T299" s="51"/>
    </row>
    <row r="300" spans="3:20">
      <c r="C300" s="34"/>
      <c r="D300" s="34"/>
      <c r="E300" s="34"/>
      <c r="F300" s="50"/>
      <c r="G300" s="50"/>
      <c r="H300" s="36"/>
      <c r="I300" s="36"/>
      <c r="J300" s="36"/>
      <c r="K300" s="36"/>
      <c r="L300" s="34"/>
      <c r="M300" s="36"/>
      <c r="N300" s="36"/>
      <c r="O300" s="36"/>
      <c r="P300" s="36"/>
      <c r="Q300" s="36"/>
      <c r="R300" s="36"/>
      <c r="S300" s="36"/>
      <c r="T300" s="51"/>
    </row>
    <row r="301" spans="3:20">
      <c r="C301" s="34"/>
      <c r="D301" s="34"/>
      <c r="E301" s="34"/>
      <c r="F301" s="50"/>
      <c r="G301" s="50"/>
      <c r="H301" s="36"/>
      <c r="I301" s="36"/>
      <c r="J301" s="36"/>
      <c r="K301" s="36"/>
      <c r="L301" s="34"/>
      <c r="M301" s="36"/>
      <c r="N301" s="36"/>
      <c r="O301" s="36"/>
      <c r="P301" s="36"/>
      <c r="Q301" s="36"/>
      <c r="R301" s="36"/>
      <c r="S301" s="36"/>
      <c r="T301" s="51"/>
    </row>
    <row r="302" spans="3:20">
      <c r="C302" s="34"/>
      <c r="D302" s="34"/>
      <c r="E302" s="34"/>
      <c r="F302" s="50"/>
      <c r="G302" s="50"/>
      <c r="H302" s="36"/>
      <c r="I302" s="36"/>
      <c r="J302" s="36"/>
      <c r="K302" s="36"/>
      <c r="L302" s="34"/>
      <c r="M302" s="36"/>
      <c r="N302" s="36"/>
      <c r="O302" s="36"/>
      <c r="P302" s="36"/>
      <c r="Q302" s="36"/>
      <c r="R302" s="36"/>
      <c r="S302" s="36"/>
      <c r="T302" s="51"/>
    </row>
    <row r="303" spans="3:20">
      <c r="C303" s="34"/>
      <c r="D303" s="34"/>
      <c r="E303" s="34"/>
      <c r="F303" s="50"/>
      <c r="G303" s="50"/>
      <c r="H303" s="36"/>
      <c r="I303" s="36"/>
      <c r="J303" s="36"/>
      <c r="K303" s="36"/>
      <c r="L303" s="34"/>
      <c r="M303" s="36"/>
      <c r="N303" s="36"/>
      <c r="O303" s="36"/>
      <c r="P303" s="36"/>
      <c r="Q303" s="36"/>
      <c r="R303" s="36"/>
      <c r="S303" s="36"/>
      <c r="T303" s="51"/>
    </row>
    <row r="304" spans="3:20">
      <c r="C304" s="34"/>
      <c r="D304" s="34"/>
      <c r="E304" s="34"/>
      <c r="F304" s="50"/>
      <c r="G304" s="50"/>
      <c r="H304" s="36"/>
      <c r="I304" s="36"/>
      <c r="J304" s="36"/>
      <c r="K304" s="36"/>
      <c r="L304" s="34"/>
      <c r="M304" s="36"/>
      <c r="N304" s="36"/>
      <c r="O304" s="36"/>
      <c r="P304" s="36"/>
      <c r="Q304" s="36"/>
      <c r="R304" s="36"/>
      <c r="S304" s="36"/>
      <c r="T304" s="51"/>
    </row>
    <row r="305" spans="2:20">
      <c r="C305" s="34"/>
      <c r="D305" s="34"/>
      <c r="E305" s="34"/>
      <c r="F305" s="50"/>
      <c r="G305" s="50"/>
      <c r="H305" s="36"/>
      <c r="I305" s="36"/>
      <c r="J305" s="36"/>
      <c r="K305" s="36"/>
      <c r="L305" s="34"/>
      <c r="M305" s="36"/>
      <c r="N305" s="36"/>
      <c r="O305" s="36"/>
      <c r="P305" s="36"/>
      <c r="Q305" s="36"/>
      <c r="R305" s="36"/>
      <c r="S305" s="36"/>
      <c r="T305" s="51"/>
    </row>
    <row r="306" spans="2:20">
      <c r="C306" s="34"/>
      <c r="D306" s="34"/>
      <c r="E306" s="34"/>
      <c r="F306" s="50"/>
      <c r="G306" s="50"/>
      <c r="H306" s="36"/>
      <c r="I306" s="36"/>
      <c r="J306" s="36"/>
      <c r="K306" s="36"/>
      <c r="L306" s="34"/>
      <c r="M306" s="36"/>
      <c r="N306" s="36"/>
      <c r="O306" s="36"/>
      <c r="P306" s="36"/>
      <c r="Q306" s="36"/>
      <c r="R306" s="36"/>
      <c r="S306" s="36"/>
      <c r="T306" s="51"/>
    </row>
    <row r="307" spans="2:20">
      <c r="C307" s="34"/>
      <c r="D307" s="34"/>
      <c r="E307" s="34"/>
      <c r="F307" s="50"/>
      <c r="G307" s="50"/>
      <c r="H307" s="36"/>
      <c r="I307" s="36"/>
      <c r="J307" s="36"/>
      <c r="K307" s="36"/>
      <c r="L307" s="34"/>
      <c r="M307" s="36"/>
      <c r="N307" s="36"/>
      <c r="O307" s="36"/>
      <c r="P307" s="36"/>
      <c r="Q307" s="36"/>
      <c r="R307" s="36"/>
      <c r="S307" s="36"/>
      <c r="T307" s="51"/>
    </row>
    <row r="308" spans="2:20">
      <c r="C308" s="34"/>
      <c r="D308" s="34"/>
      <c r="E308" s="34"/>
      <c r="F308" s="50"/>
      <c r="G308" s="50"/>
      <c r="H308" s="36"/>
      <c r="I308" s="36"/>
      <c r="J308" s="36"/>
      <c r="K308" s="36"/>
      <c r="L308" s="34"/>
      <c r="M308" s="36"/>
      <c r="N308" s="36"/>
      <c r="O308" s="36"/>
      <c r="P308" s="36"/>
      <c r="Q308" s="36"/>
      <c r="R308" s="36"/>
      <c r="S308" s="36"/>
      <c r="T308" s="51"/>
    </row>
    <row r="309" spans="2:20">
      <c r="C309" s="34"/>
      <c r="D309" s="34"/>
      <c r="E309" s="34"/>
      <c r="F309" s="50"/>
      <c r="G309" s="50"/>
      <c r="H309" s="36"/>
      <c r="I309" s="36"/>
      <c r="J309" s="36"/>
      <c r="K309" s="36"/>
      <c r="L309" s="34"/>
      <c r="M309" s="36"/>
      <c r="N309" s="36"/>
      <c r="O309" s="36"/>
      <c r="P309" s="36"/>
      <c r="Q309" s="36"/>
      <c r="R309" s="36"/>
      <c r="S309" s="36"/>
      <c r="T309" s="51"/>
    </row>
    <row r="310" spans="2:20">
      <c r="B310" s="60" t="s">
        <v>101</v>
      </c>
      <c r="C310" s="60" t="s">
        <v>131</v>
      </c>
      <c r="D310" s="60" t="s">
        <v>131</v>
      </c>
      <c r="E310" s="60" t="s">
        <v>131</v>
      </c>
      <c r="F310" s="60" t="s">
        <v>131</v>
      </c>
      <c r="G310" s="60" t="s">
        <v>131</v>
      </c>
      <c r="H310" s="60" t="s">
        <v>131</v>
      </c>
      <c r="I310" s="60"/>
      <c r="J310" s="60"/>
      <c r="K310" s="60"/>
      <c r="L310" s="60" t="s">
        <v>131</v>
      </c>
      <c r="M310" s="60" t="s">
        <v>131</v>
      </c>
      <c r="N310" s="60"/>
      <c r="O310" s="60"/>
      <c r="P310" s="60" t="s">
        <v>131</v>
      </c>
      <c r="Q310" s="60" t="s">
        <v>131</v>
      </c>
      <c r="R310" s="60"/>
      <c r="S310" s="60"/>
      <c r="T310" s="60" t="s">
        <v>131</v>
      </c>
    </row>
  </sheetData>
  <autoFilter ref="B4:T120" xr:uid="{00000000-0009-0000-0000-000024000000}"/>
  <phoneticPr fontId="20" type="noConversion"/>
  <dataValidations count="4">
    <dataValidation type="list" allowBlank="1" showInputMessage="1" showErrorMessage="1" sqref="E5:E309" xr:uid="{00000000-0002-0000-2400-000000000000}">
      <formula1>Mounts</formula1>
    </dataValidation>
    <dataValidation type="list" allowBlank="1" showInputMessage="1" showErrorMessage="1" sqref="G5:G309" xr:uid="{00000000-0002-0000-2400-000001000000}">
      <formula1>Filter</formula1>
    </dataValidation>
    <dataValidation type="list" allowBlank="1" showInputMessage="1" showErrorMessage="1" sqref="F5:F309" xr:uid="{00000000-0002-0000-2400-000002000000}">
      <formula1>Formats</formula1>
    </dataValidation>
    <dataValidation type="list" allowBlank="1" showInputMessage="1" showErrorMessage="1" sqref="P5:P309" xr:uid="{00000000-0002-0000-2400-000003000000}">
      <formula1>Prices</formula1>
    </dataValidation>
  </dataValidations>
  <hyperlinks>
    <hyperlink ref="B2" location="Overview!A1" display="Back to overview" xr:uid="{00000000-0004-0000-2400-000000000000}"/>
    <hyperlink ref="T46" r:id="rId1" xr:uid="{00000000-0004-0000-2400-000001000000}"/>
    <hyperlink ref="T35" r:id="rId2" xr:uid="{00000000-0004-0000-2400-000002000000}"/>
    <hyperlink ref="T47" r:id="rId3" xr:uid="{00000000-0004-0000-2400-000003000000}"/>
    <hyperlink ref="T48" r:id="rId4" xr:uid="{00000000-0004-0000-2400-000004000000}"/>
    <hyperlink ref="T49" r:id="rId5" xr:uid="{00000000-0004-0000-2400-000005000000}"/>
    <hyperlink ref="T45" r:id="rId6" xr:uid="{00000000-0004-0000-2400-000006000000}"/>
    <hyperlink ref="T34" r:id="rId7" xr:uid="{00000000-0004-0000-2400-000007000000}"/>
    <hyperlink ref="T33" r:id="rId8" xr:uid="{00000000-0004-0000-2400-000008000000}"/>
    <hyperlink ref="T36" r:id="rId9" xr:uid="{00000000-0004-0000-2400-000009000000}"/>
    <hyperlink ref="T37" r:id="rId10" xr:uid="{00000000-0004-0000-2400-00000A000000}"/>
    <hyperlink ref="T29" r:id="rId11" xr:uid="{00000000-0004-0000-2400-00000B000000}"/>
    <hyperlink ref="T28" r:id="rId12" xr:uid="{00000000-0004-0000-2400-00000C000000}"/>
    <hyperlink ref="T31" r:id="rId13" xr:uid="{00000000-0004-0000-2400-00000D000000}"/>
    <hyperlink ref="T32" r:id="rId14" xr:uid="{00000000-0004-0000-2400-00000E000000}"/>
    <hyperlink ref="T30" r:id="rId15" xr:uid="{00000000-0004-0000-2400-00000F000000}"/>
    <hyperlink ref="T40" r:id="rId16" xr:uid="{00000000-0004-0000-2400-000010000000}"/>
    <hyperlink ref="T39" r:id="rId17" xr:uid="{00000000-0004-0000-2400-000011000000}"/>
    <hyperlink ref="T38" r:id="rId18" xr:uid="{00000000-0004-0000-2400-000012000000}"/>
    <hyperlink ref="T41" r:id="rId19" xr:uid="{00000000-0004-0000-2400-000013000000}"/>
    <hyperlink ref="T42" r:id="rId20" xr:uid="{00000000-0004-0000-2400-000014000000}"/>
    <hyperlink ref="T43" r:id="rId21" xr:uid="{00000000-0004-0000-2400-000015000000}"/>
    <hyperlink ref="T50" r:id="rId22" xr:uid="{00000000-0004-0000-2400-000016000000}"/>
    <hyperlink ref="T51" r:id="rId23" xr:uid="{00000000-0004-0000-2400-000017000000}"/>
    <hyperlink ref="T52" r:id="rId24" xr:uid="{00000000-0004-0000-2400-000018000000}"/>
    <hyperlink ref="T53" r:id="rId25" xr:uid="{00000000-0004-0000-2400-000019000000}"/>
    <hyperlink ref="T54" r:id="rId26" xr:uid="{00000000-0004-0000-2400-00001A000000}"/>
    <hyperlink ref="T55" r:id="rId27" xr:uid="{00000000-0004-0000-2400-00001B000000}"/>
    <hyperlink ref="T60" r:id="rId28" xr:uid="{00000000-0004-0000-2400-00001C000000}"/>
    <hyperlink ref="T59" r:id="rId29" xr:uid="{00000000-0004-0000-2400-00001D000000}"/>
    <hyperlink ref="T58" r:id="rId30" xr:uid="{00000000-0004-0000-2400-00001E000000}"/>
    <hyperlink ref="T57" r:id="rId31" xr:uid="{00000000-0004-0000-2400-00001F000000}"/>
    <hyperlink ref="T56" r:id="rId32" xr:uid="{00000000-0004-0000-2400-000020000000}"/>
    <hyperlink ref="T27" r:id="rId33" xr:uid="{00000000-0004-0000-2400-000021000000}"/>
    <hyperlink ref="T25" r:id="rId34" xr:uid="{00000000-0004-0000-2400-000022000000}"/>
    <hyperlink ref="T24" r:id="rId35" xr:uid="{00000000-0004-0000-2400-000023000000}"/>
    <hyperlink ref="T26" r:id="rId36" xr:uid="{00000000-0004-0000-2400-000024000000}"/>
    <hyperlink ref="T61" r:id="rId37" xr:uid="{00000000-0004-0000-2400-000025000000}"/>
    <hyperlink ref="T62" r:id="rId38" xr:uid="{00000000-0004-0000-2400-000026000000}"/>
    <hyperlink ref="T64" r:id="rId39" xr:uid="{00000000-0004-0000-2400-000027000000}"/>
    <hyperlink ref="T66" r:id="rId40" xr:uid="{00000000-0004-0000-2400-000028000000}"/>
    <hyperlink ref="T68" r:id="rId41" xr:uid="{00000000-0004-0000-2400-000029000000}"/>
    <hyperlink ref="T78" r:id="rId42" xr:uid="{00000000-0004-0000-2400-00002A000000}"/>
    <hyperlink ref="T82:T84" r:id="rId43" display="https://www.optart.co.jp/cctv_lens/vmk-c/" xr:uid="{00000000-0004-0000-2400-00002B000000}"/>
    <hyperlink ref="T90:T92" r:id="rId44" display="https://www.optart.co.jp/cctv_lens/mk/" xr:uid="{00000000-0004-0000-2400-00002C000000}"/>
    <hyperlink ref="T93" r:id="rId45" xr:uid="{00000000-0004-0000-2400-00002D000000}"/>
    <hyperlink ref="T94:T100" r:id="rId46" display="https://www.optart.co.jp/cctv_lens/lm/" xr:uid="{00000000-0004-0000-2400-00002E000000}"/>
    <hyperlink ref="T22" r:id="rId47" xr:uid="{CD8CF194-A6E6-44F7-84CA-871A554B93CC}"/>
    <hyperlink ref="T20" r:id="rId48" xr:uid="{8F883303-AB57-4B63-8295-CD247CC49317}"/>
    <hyperlink ref="T21" r:id="rId49" xr:uid="{D8AFD3B2-BA16-4BA2-BBBF-C6F90D44D17E}"/>
    <hyperlink ref="T23" r:id="rId50" xr:uid="{85DDE3B3-9014-4CDC-B1A7-59184BCFC290}"/>
    <hyperlink ref="T44" r:id="rId51" xr:uid="{BE8320D5-C5D3-40CA-A8D5-390ED36F21D5}"/>
    <hyperlink ref="T101" r:id="rId52" xr:uid="{BF8123A3-9408-47C0-A9CA-CCC3E4B3792D}"/>
    <hyperlink ref="T102" r:id="rId53" xr:uid="{2E861842-9DB7-4267-9985-36101D783D3C}"/>
    <hyperlink ref="T73" r:id="rId54" xr:uid="{7424D14D-7F31-4095-AA05-B81469A16B68}"/>
    <hyperlink ref="T104" r:id="rId55" xr:uid="{ECB8A937-3E08-48F1-BB8E-8490A42FAB59}"/>
    <hyperlink ref="T105" r:id="rId56" xr:uid="{F5E63945-21BF-43FB-A1BC-64B43C1575AE}"/>
    <hyperlink ref="T19" r:id="rId57" xr:uid="{B13E56F7-37A7-4369-9329-D1FE0D48B60E}"/>
    <hyperlink ref="T18" r:id="rId58" xr:uid="{F3067DDA-3A27-4B33-B2E7-BB7E1EEDFCE0}"/>
    <hyperlink ref="T106" r:id="rId59" xr:uid="{96659FEA-D71E-4A54-8493-2F58D72004D0}"/>
  </hyperlinks>
  <pageMargins left="0.3" right="0.3" top="0.5" bottom="0.5" header="0.1" footer="0.1"/>
  <pageSetup paperSize="9" orientation="landscape" r:id="rId60"/>
  <legacyDrawing r:id="rId6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400-000004000000}">
          <x14:formula1>
            <xm:f>'Optotune lens DB'!$B$5:$B$23</xm:f>
          </x14:formula1>
          <xm:sqref>Q90:Q98 Q85:Q87 Q5:Q79 Q101 Q103:Q309</xm:sqref>
        </x14:dataValidation>
        <x14:dataValidation type="list" allowBlank="1" showInputMessage="1" showErrorMessage="1" xr:uid="{00000000-0002-0000-2400-000005000000}">
          <x14:formula1>
            <xm:f>'C:\Users\yi.hung.OPTOTUNE\Desktop\Lens Selector\[Optotune lens selector v2 - Optart - Feedback.xlsx]Optotune lens DB'!#REF!</xm:f>
          </x14:formula1>
          <xm:sqref>Q88:Q89 Q99:Q100 Q80:Q84 Q102</xm:sqref>
        </x14:dataValidation>
      </x14:dataValidations>
    </ext>
  </extLst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T411"/>
  <sheetViews>
    <sheetView showGridLines="0" zoomScale="75" zoomScaleNormal="75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B2" sqref="B2"/>
    </sheetView>
  </sheetViews>
  <sheetFormatPr defaultColWidth="9.140625" defaultRowHeight="15"/>
  <cols>
    <col min="1" max="1" width="2.28515625" style="49" customWidth="1"/>
    <col min="2" max="2" width="27" style="49" bestFit="1" customWidth="1"/>
    <col min="3" max="3" width="17.140625" style="49" customWidth="1"/>
    <col min="4" max="4" width="13.28515625" style="49" customWidth="1"/>
    <col min="5" max="5" width="14.140625" style="49" customWidth="1"/>
    <col min="6" max="6" width="11.28515625" style="49" bestFit="1" customWidth="1"/>
    <col min="7" max="7" width="7.28515625" style="49" bestFit="1" customWidth="1"/>
    <col min="8" max="8" width="16.140625" style="49" customWidth="1"/>
    <col min="9" max="9" width="7.85546875" style="49" customWidth="1"/>
    <col min="10" max="11" width="8.85546875" style="49" customWidth="1"/>
    <col min="12" max="12" width="6.85546875" style="49" customWidth="1"/>
    <col min="13" max="13" width="8.85546875" style="49" customWidth="1"/>
    <col min="14" max="17" width="11" style="49" customWidth="1"/>
    <col min="18" max="18" width="24.140625" style="49" bestFit="1" customWidth="1"/>
    <col min="19" max="19" width="15.5703125" style="49" customWidth="1"/>
    <col min="20" max="20" width="95.140625" style="49" customWidth="1"/>
    <col min="21" max="21" width="19.42578125" style="49" customWidth="1"/>
    <col min="22" max="22" width="17.42578125" style="49" customWidth="1"/>
    <col min="23" max="23" width="11" style="49" customWidth="1"/>
    <col min="24" max="24" width="29.7109375" style="49" customWidth="1"/>
    <col min="25" max="16384" width="9.140625" style="49"/>
  </cols>
  <sheetData>
    <row r="1" spans="1:20" ht="18.75">
      <c r="A1" s="54"/>
      <c r="B1" s="55" t="s">
        <v>648</v>
      </c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</row>
    <row r="2" spans="1:20">
      <c r="B2" s="56" t="s">
        <v>60</v>
      </c>
    </row>
    <row r="3" spans="1:20" ht="15.75" thickBot="1">
      <c r="M3" s="57" t="s">
        <v>113</v>
      </c>
      <c r="N3" s="58">
        <v>0.8</v>
      </c>
      <c r="O3" s="58"/>
      <c r="P3" s="58"/>
      <c r="Q3" s="58"/>
      <c r="R3" s="58"/>
      <c r="S3" s="58"/>
    </row>
    <row r="4" spans="1:20" ht="61.5" thickTop="1" thickBot="1">
      <c r="B4" s="59" t="s">
        <v>51</v>
      </c>
      <c r="C4" s="59" t="s">
        <v>52</v>
      </c>
      <c r="D4" s="61" t="s">
        <v>468</v>
      </c>
      <c r="E4" s="59" t="s">
        <v>456</v>
      </c>
      <c r="F4" s="59" t="s">
        <v>61</v>
      </c>
      <c r="G4" s="59" t="s">
        <v>89</v>
      </c>
      <c r="H4" s="59" t="s">
        <v>88</v>
      </c>
      <c r="I4" s="59" t="s">
        <v>646</v>
      </c>
      <c r="J4" s="59" t="s">
        <v>227</v>
      </c>
      <c r="K4" s="59" t="s">
        <v>225</v>
      </c>
      <c r="L4" s="59" t="s">
        <v>224</v>
      </c>
      <c r="M4" s="59" t="s">
        <v>103</v>
      </c>
      <c r="N4" s="59" t="s">
        <v>114</v>
      </c>
      <c r="O4" s="59" t="s">
        <v>233</v>
      </c>
      <c r="P4" s="59" t="s">
        <v>147</v>
      </c>
      <c r="Q4" s="59" t="s">
        <v>130</v>
      </c>
      <c r="R4" s="59" t="s">
        <v>249</v>
      </c>
      <c r="S4" s="59" t="s">
        <v>645</v>
      </c>
      <c r="T4" s="59" t="s">
        <v>104</v>
      </c>
    </row>
    <row r="5" spans="1:20" ht="15.75" thickTop="1">
      <c r="B5" s="49" t="s">
        <v>435</v>
      </c>
      <c r="C5" s="34" t="s">
        <v>444</v>
      </c>
      <c r="D5" s="34" t="s">
        <v>731</v>
      </c>
      <c r="E5" s="34">
        <v>2</v>
      </c>
      <c r="F5" s="34" t="s">
        <v>281</v>
      </c>
      <c r="G5" s="50" t="s">
        <v>276</v>
      </c>
      <c r="H5" s="50" t="s">
        <v>446</v>
      </c>
      <c r="I5" s="36"/>
      <c r="J5" s="36">
        <v>17.526</v>
      </c>
      <c r="K5" s="36"/>
      <c r="L5" s="36"/>
      <c r="M5" s="34"/>
      <c r="N5" s="72"/>
      <c r="O5" s="36"/>
      <c r="P5" s="36"/>
      <c r="Q5" s="64" t="s">
        <v>614</v>
      </c>
      <c r="R5" s="36" t="s">
        <v>71</v>
      </c>
      <c r="S5" s="39" t="s">
        <v>255</v>
      </c>
      <c r="T5" s="51" t="s">
        <v>445</v>
      </c>
    </row>
    <row r="6" spans="1:20">
      <c r="B6" s="49" t="s">
        <v>436</v>
      </c>
      <c r="C6" s="34" t="s">
        <v>444</v>
      </c>
      <c r="D6" s="34" t="s">
        <v>731</v>
      </c>
      <c r="E6" s="34">
        <v>2</v>
      </c>
      <c r="F6" s="34" t="s">
        <v>281</v>
      </c>
      <c r="G6" s="50" t="s">
        <v>276</v>
      </c>
      <c r="H6" s="50" t="s">
        <v>446</v>
      </c>
      <c r="I6" s="36"/>
      <c r="J6" s="36">
        <v>17.526</v>
      </c>
      <c r="K6" s="36"/>
      <c r="L6" s="36"/>
      <c r="M6" s="34"/>
      <c r="N6" s="72"/>
      <c r="O6" s="36"/>
      <c r="P6" s="36"/>
      <c r="Q6" s="64" t="s">
        <v>614</v>
      </c>
      <c r="R6" s="36" t="s">
        <v>71</v>
      </c>
      <c r="S6" s="39" t="s">
        <v>255</v>
      </c>
      <c r="T6" s="51" t="s">
        <v>447</v>
      </c>
    </row>
    <row r="7" spans="1:20">
      <c r="B7" s="49" t="s">
        <v>438</v>
      </c>
      <c r="C7" s="34" t="s">
        <v>444</v>
      </c>
      <c r="D7" s="34" t="s">
        <v>732</v>
      </c>
      <c r="E7" s="34">
        <v>4</v>
      </c>
      <c r="F7" s="34" t="s">
        <v>281</v>
      </c>
      <c r="G7" s="50" t="s">
        <v>276</v>
      </c>
      <c r="H7" s="50" t="s">
        <v>446</v>
      </c>
      <c r="I7" s="36"/>
      <c r="J7" s="36">
        <v>17.526</v>
      </c>
      <c r="K7" s="36"/>
      <c r="L7" s="36"/>
      <c r="M7" s="34"/>
      <c r="N7" s="72"/>
      <c r="O7" s="36"/>
      <c r="P7" s="36"/>
      <c r="Q7" s="64" t="s">
        <v>614</v>
      </c>
      <c r="R7" s="36" t="s">
        <v>71</v>
      </c>
      <c r="S7" s="39" t="s">
        <v>255</v>
      </c>
      <c r="T7" s="51" t="s">
        <v>448</v>
      </c>
    </row>
    <row r="8" spans="1:20">
      <c r="B8" s="49" t="s">
        <v>439</v>
      </c>
      <c r="C8" s="34" t="s">
        <v>444</v>
      </c>
      <c r="D8" s="34" t="s">
        <v>728</v>
      </c>
      <c r="E8" s="34">
        <v>1</v>
      </c>
      <c r="F8" s="34" t="s">
        <v>281</v>
      </c>
      <c r="G8" s="50" t="s">
        <v>403</v>
      </c>
      <c r="H8" s="50" t="s">
        <v>418</v>
      </c>
      <c r="I8" s="36"/>
      <c r="J8" s="36">
        <v>17.526</v>
      </c>
      <c r="K8" s="36"/>
      <c r="L8" s="36"/>
      <c r="M8" s="34"/>
      <c r="N8" s="72"/>
      <c r="O8" s="36"/>
      <c r="P8" s="36"/>
      <c r="Q8" s="64" t="s">
        <v>614</v>
      </c>
      <c r="R8" s="36" t="s">
        <v>71</v>
      </c>
      <c r="S8" s="39" t="s">
        <v>255</v>
      </c>
      <c r="T8" s="51" t="s">
        <v>449</v>
      </c>
    </row>
    <row r="9" spans="1:20">
      <c r="B9" s="49" t="s">
        <v>440</v>
      </c>
      <c r="C9" s="34" t="s">
        <v>444</v>
      </c>
      <c r="D9" s="34" t="s">
        <v>729</v>
      </c>
      <c r="E9" s="34">
        <v>1</v>
      </c>
      <c r="F9" s="34" t="s">
        <v>281</v>
      </c>
      <c r="G9" s="50" t="s">
        <v>403</v>
      </c>
      <c r="H9" s="50" t="s">
        <v>418</v>
      </c>
      <c r="I9" s="36"/>
      <c r="J9" s="36">
        <v>17.526</v>
      </c>
      <c r="K9" s="36"/>
      <c r="L9" s="36"/>
      <c r="M9" s="34"/>
      <c r="N9" s="72"/>
      <c r="O9" s="36"/>
      <c r="P9" s="36"/>
      <c r="Q9" s="64" t="s">
        <v>614</v>
      </c>
      <c r="R9" s="36" t="s">
        <v>71</v>
      </c>
      <c r="S9" s="39" t="s">
        <v>255</v>
      </c>
      <c r="T9" s="51" t="s">
        <v>454</v>
      </c>
    </row>
    <row r="10" spans="1:20">
      <c r="B10" s="49" t="s">
        <v>441</v>
      </c>
      <c r="C10" s="34" t="s">
        <v>444</v>
      </c>
      <c r="D10" s="34" t="s">
        <v>733</v>
      </c>
      <c r="E10" s="34">
        <v>2</v>
      </c>
      <c r="F10" s="34" t="s">
        <v>281</v>
      </c>
      <c r="G10" s="50" t="s">
        <v>403</v>
      </c>
      <c r="H10" s="50" t="s">
        <v>451</v>
      </c>
      <c r="I10" s="36"/>
      <c r="J10" s="36">
        <v>17.526</v>
      </c>
      <c r="K10" s="36"/>
      <c r="L10" s="36"/>
      <c r="M10" s="34"/>
      <c r="N10" s="72"/>
      <c r="O10" s="36"/>
      <c r="P10" s="36"/>
      <c r="Q10" s="64" t="s">
        <v>614</v>
      </c>
      <c r="R10" s="36" t="s">
        <v>71</v>
      </c>
      <c r="S10" s="39" t="s">
        <v>255</v>
      </c>
      <c r="T10" s="51" t="s">
        <v>450</v>
      </c>
    </row>
    <row r="11" spans="1:20">
      <c r="B11" s="49" t="s">
        <v>442</v>
      </c>
      <c r="C11" s="34" t="s">
        <v>444</v>
      </c>
      <c r="D11" s="34" t="s">
        <v>734</v>
      </c>
      <c r="E11" s="34">
        <v>2</v>
      </c>
      <c r="F11" s="34" t="s">
        <v>281</v>
      </c>
      <c r="G11" s="50" t="s">
        <v>403</v>
      </c>
      <c r="H11" s="50" t="s">
        <v>451</v>
      </c>
      <c r="I11" s="36"/>
      <c r="J11" s="36">
        <v>17.526</v>
      </c>
      <c r="K11" s="36"/>
      <c r="L11" s="36"/>
      <c r="M11" s="34"/>
      <c r="N11" s="72"/>
      <c r="O11" s="36"/>
      <c r="P11" s="36"/>
      <c r="Q11" s="64" t="s">
        <v>614</v>
      </c>
      <c r="R11" s="36" t="s">
        <v>71</v>
      </c>
      <c r="S11" s="39" t="s">
        <v>255</v>
      </c>
      <c r="T11" s="51" t="s">
        <v>452</v>
      </c>
    </row>
    <row r="12" spans="1:20">
      <c r="B12" s="49" t="s">
        <v>443</v>
      </c>
      <c r="C12" s="34" t="s">
        <v>444</v>
      </c>
      <c r="D12" s="34">
        <v>55</v>
      </c>
      <c r="E12" s="34">
        <v>10</v>
      </c>
      <c r="F12" s="34" t="s">
        <v>281</v>
      </c>
      <c r="G12" s="50" t="s">
        <v>276</v>
      </c>
      <c r="H12" s="50" t="s">
        <v>451</v>
      </c>
      <c r="I12" s="36"/>
      <c r="J12" s="36">
        <v>17.526</v>
      </c>
      <c r="K12" s="36"/>
      <c r="L12" s="36"/>
      <c r="M12" s="34"/>
      <c r="N12" s="72"/>
      <c r="O12" s="36"/>
      <c r="P12" s="36"/>
      <c r="Q12" s="64" t="s">
        <v>614</v>
      </c>
      <c r="R12" s="36" t="s">
        <v>71</v>
      </c>
      <c r="S12" s="39" t="s">
        <v>255</v>
      </c>
      <c r="T12" s="51" t="s">
        <v>455</v>
      </c>
    </row>
    <row r="13" spans="1:20">
      <c r="B13" s="49" t="s">
        <v>521</v>
      </c>
      <c r="C13" s="34" t="s">
        <v>647</v>
      </c>
      <c r="D13" s="34" t="s">
        <v>735</v>
      </c>
      <c r="E13" s="34">
        <v>0.13300000000000001</v>
      </c>
      <c r="F13" s="34" t="s">
        <v>281</v>
      </c>
      <c r="G13" s="50" t="s">
        <v>403</v>
      </c>
      <c r="H13" s="50" t="s">
        <v>266</v>
      </c>
      <c r="I13" s="36"/>
      <c r="J13" s="36">
        <v>17.526</v>
      </c>
      <c r="K13" s="36"/>
      <c r="L13" s="36"/>
      <c r="M13" s="34"/>
      <c r="N13" s="72"/>
      <c r="O13" s="36"/>
      <c r="P13" s="36"/>
      <c r="Q13" s="64" t="s">
        <v>614</v>
      </c>
      <c r="R13" s="36" t="s">
        <v>71</v>
      </c>
      <c r="S13" s="39" t="s">
        <v>255</v>
      </c>
      <c r="T13" s="51" t="s">
        <v>542</v>
      </c>
    </row>
    <row r="14" spans="1:20">
      <c r="B14" s="49" t="s">
        <v>522</v>
      </c>
      <c r="C14" s="34" t="s">
        <v>647</v>
      </c>
      <c r="D14" s="34" t="s">
        <v>736</v>
      </c>
      <c r="E14" s="34">
        <v>0.192</v>
      </c>
      <c r="F14" s="34" t="s">
        <v>281</v>
      </c>
      <c r="G14" s="50" t="s">
        <v>96</v>
      </c>
      <c r="H14" s="50" t="s">
        <v>266</v>
      </c>
      <c r="I14" s="36"/>
      <c r="J14" s="36">
        <v>17.526</v>
      </c>
      <c r="K14" s="36"/>
      <c r="L14" s="36"/>
      <c r="M14" s="34"/>
      <c r="N14" s="72"/>
      <c r="O14" s="36"/>
      <c r="P14" s="36"/>
      <c r="Q14" s="64" t="s">
        <v>614</v>
      </c>
      <c r="R14" s="36" t="s">
        <v>71</v>
      </c>
      <c r="S14" s="39" t="s">
        <v>255</v>
      </c>
      <c r="T14" s="51" t="s">
        <v>543</v>
      </c>
    </row>
    <row r="15" spans="1:20">
      <c r="B15" s="49" t="s">
        <v>523</v>
      </c>
      <c r="C15" s="34" t="s">
        <v>647</v>
      </c>
      <c r="D15" s="34" t="s">
        <v>737</v>
      </c>
      <c r="E15" s="34">
        <v>0.193</v>
      </c>
      <c r="F15" s="34" t="s">
        <v>281</v>
      </c>
      <c r="G15" s="50" t="s">
        <v>403</v>
      </c>
      <c r="H15" s="50" t="s">
        <v>266</v>
      </c>
      <c r="I15" s="36"/>
      <c r="J15" s="36">
        <v>17.526</v>
      </c>
      <c r="K15" s="36"/>
      <c r="L15" s="36"/>
      <c r="M15" s="34"/>
      <c r="N15" s="72"/>
      <c r="O15" s="36"/>
      <c r="P15" s="36"/>
      <c r="Q15" s="64" t="s">
        <v>614</v>
      </c>
      <c r="R15" s="36" t="s">
        <v>71</v>
      </c>
      <c r="S15" s="39" t="s">
        <v>255</v>
      </c>
      <c r="T15" s="51" t="s">
        <v>544</v>
      </c>
    </row>
    <row r="16" spans="1:20">
      <c r="B16" s="49" t="s">
        <v>524</v>
      </c>
      <c r="C16" s="34" t="s">
        <v>647</v>
      </c>
      <c r="D16" s="34" t="s">
        <v>738</v>
      </c>
      <c r="E16" s="34">
        <v>0.28899999999999998</v>
      </c>
      <c r="F16" s="34" t="s">
        <v>281</v>
      </c>
      <c r="G16" s="50" t="s">
        <v>403</v>
      </c>
      <c r="H16" s="50" t="s">
        <v>266</v>
      </c>
      <c r="I16" s="36"/>
      <c r="J16" s="36">
        <v>17.526</v>
      </c>
      <c r="K16" s="36"/>
      <c r="L16" s="36"/>
      <c r="M16" s="34"/>
      <c r="N16" s="72"/>
      <c r="O16" s="36"/>
      <c r="P16" s="36"/>
      <c r="Q16" s="64" t="s">
        <v>614</v>
      </c>
      <c r="R16" s="36" t="s">
        <v>71</v>
      </c>
      <c r="S16" s="39" t="s">
        <v>255</v>
      </c>
      <c r="T16" s="51" t="s">
        <v>545</v>
      </c>
    </row>
    <row r="17" spans="2:20">
      <c r="B17" s="49" t="s">
        <v>525</v>
      </c>
      <c r="C17" s="34" t="s">
        <v>647</v>
      </c>
      <c r="D17" s="34" t="s">
        <v>739</v>
      </c>
      <c r="E17" s="34">
        <v>0.311</v>
      </c>
      <c r="F17" s="34" t="s">
        <v>281</v>
      </c>
      <c r="G17" s="50" t="s">
        <v>537</v>
      </c>
      <c r="H17" s="50" t="s">
        <v>266</v>
      </c>
      <c r="I17" s="36"/>
      <c r="J17" s="36">
        <v>17.526</v>
      </c>
      <c r="K17" s="36"/>
      <c r="L17" s="36"/>
      <c r="M17" s="34"/>
      <c r="N17" s="72"/>
      <c r="O17" s="36"/>
      <c r="P17" s="36"/>
      <c r="Q17" s="64" t="s">
        <v>614</v>
      </c>
      <c r="R17" s="36" t="s">
        <v>71</v>
      </c>
      <c r="S17" s="39" t="s">
        <v>255</v>
      </c>
      <c r="T17" s="51" t="s">
        <v>546</v>
      </c>
    </row>
    <row r="18" spans="2:20">
      <c r="B18" s="49" t="s">
        <v>730</v>
      </c>
      <c r="C18" s="34" t="s">
        <v>647</v>
      </c>
      <c r="D18" s="34" t="s">
        <v>740</v>
      </c>
      <c r="E18" s="34">
        <v>0.34300000000000003</v>
      </c>
      <c r="F18" s="34" t="s">
        <v>281</v>
      </c>
      <c r="G18" s="50" t="s">
        <v>276</v>
      </c>
      <c r="H18" s="50" t="s">
        <v>266</v>
      </c>
      <c r="I18" s="36"/>
      <c r="J18" s="36">
        <v>17.526</v>
      </c>
      <c r="K18" s="36"/>
      <c r="L18" s="36"/>
      <c r="M18" s="34"/>
      <c r="N18" s="72"/>
      <c r="O18" s="36"/>
      <c r="P18" s="36"/>
      <c r="Q18" s="64" t="s">
        <v>614</v>
      </c>
      <c r="R18" s="36" t="s">
        <v>71</v>
      </c>
      <c r="S18" s="39" t="s">
        <v>255</v>
      </c>
      <c r="T18" s="51" t="s">
        <v>547</v>
      </c>
    </row>
    <row r="19" spans="2:20">
      <c r="B19" s="49" t="s">
        <v>527</v>
      </c>
      <c r="C19" s="34" t="s">
        <v>647</v>
      </c>
      <c r="D19" s="34" t="s">
        <v>741</v>
      </c>
      <c r="E19" s="34">
        <v>0.374</v>
      </c>
      <c r="F19" s="34" t="s">
        <v>13</v>
      </c>
      <c r="G19" s="50" t="s">
        <v>94</v>
      </c>
      <c r="H19" s="50" t="s">
        <v>266</v>
      </c>
      <c r="I19" s="36"/>
      <c r="J19" s="36">
        <v>17.526</v>
      </c>
      <c r="K19" s="36"/>
      <c r="L19" s="36"/>
      <c r="M19" s="34"/>
      <c r="N19" s="72"/>
      <c r="O19" s="36"/>
      <c r="P19" s="36"/>
      <c r="Q19" s="64" t="s">
        <v>614</v>
      </c>
      <c r="R19" s="36" t="s">
        <v>71</v>
      </c>
      <c r="S19" s="39" t="s">
        <v>255</v>
      </c>
      <c r="T19" s="51" t="s">
        <v>548</v>
      </c>
    </row>
    <row r="20" spans="2:20">
      <c r="B20" s="49" t="s">
        <v>528</v>
      </c>
      <c r="C20" s="34" t="s">
        <v>647</v>
      </c>
      <c r="D20" s="34" t="s">
        <v>742</v>
      </c>
      <c r="E20" s="34">
        <v>0.499</v>
      </c>
      <c r="F20" s="34" t="s">
        <v>281</v>
      </c>
      <c r="G20" s="50" t="s">
        <v>403</v>
      </c>
      <c r="H20" s="50" t="s">
        <v>266</v>
      </c>
      <c r="I20" s="36"/>
      <c r="J20" s="36">
        <v>17.526</v>
      </c>
      <c r="K20" s="36"/>
      <c r="L20" s="36"/>
      <c r="M20" s="34"/>
      <c r="N20" s="72"/>
      <c r="O20" s="36"/>
      <c r="P20" s="36"/>
      <c r="Q20" s="64" t="s">
        <v>614</v>
      </c>
      <c r="R20" s="36" t="s">
        <v>71</v>
      </c>
      <c r="S20" s="39" t="s">
        <v>255</v>
      </c>
      <c r="T20" s="51" t="s">
        <v>549</v>
      </c>
    </row>
    <row r="21" spans="2:20">
      <c r="B21" s="49" t="s">
        <v>529</v>
      </c>
      <c r="C21" s="34" t="s">
        <v>647</v>
      </c>
      <c r="D21" s="34" t="s">
        <v>743</v>
      </c>
      <c r="E21" s="34">
        <v>0.57799999999999996</v>
      </c>
      <c r="F21" s="34" t="s">
        <v>281</v>
      </c>
      <c r="G21" s="50" t="s">
        <v>403</v>
      </c>
      <c r="H21" s="50" t="s">
        <v>266</v>
      </c>
      <c r="I21" s="36"/>
      <c r="J21" s="36">
        <v>17.526</v>
      </c>
      <c r="K21" s="36"/>
      <c r="L21" s="36"/>
      <c r="M21" s="34"/>
      <c r="N21" s="72"/>
      <c r="O21" s="36"/>
      <c r="P21" s="36"/>
      <c r="Q21" s="64" t="s">
        <v>614</v>
      </c>
      <c r="R21" s="36" t="s">
        <v>71</v>
      </c>
      <c r="S21" s="39" t="s">
        <v>255</v>
      </c>
      <c r="T21" s="51" t="s">
        <v>550</v>
      </c>
    </row>
    <row r="22" spans="2:20">
      <c r="B22" s="49" t="s">
        <v>530</v>
      </c>
      <c r="C22" s="34" t="s">
        <v>647</v>
      </c>
      <c r="D22" s="34" t="s">
        <v>744</v>
      </c>
      <c r="E22" s="34">
        <v>0.65900000000000003</v>
      </c>
      <c r="F22" s="34" t="s">
        <v>281</v>
      </c>
      <c r="G22" s="50" t="s">
        <v>538</v>
      </c>
      <c r="H22" s="50" t="s">
        <v>266</v>
      </c>
      <c r="I22" s="36"/>
      <c r="J22" s="36">
        <v>17.526</v>
      </c>
      <c r="K22" s="36"/>
      <c r="L22" s="36"/>
      <c r="M22" s="34"/>
      <c r="N22" s="72"/>
      <c r="O22" s="36"/>
      <c r="P22" s="36"/>
      <c r="Q22" s="64" t="s">
        <v>614</v>
      </c>
      <c r="R22" s="36" t="s">
        <v>71</v>
      </c>
      <c r="S22" s="39" t="s">
        <v>255</v>
      </c>
      <c r="T22" s="51" t="s">
        <v>551</v>
      </c>
    </row>
    <row r="23" spans="2:20">
      <c r="B23" s="49" t="s">
        <v>531</v>
      </c>
      <c r="C23" s="34" t="s">
        <v>647</v>
      </c>
      <c r="D23" s="34" t="s">
        <v>745</v>
      </c>
      <c r="E23" s="34">
        <v>1</v>
      </c>
      <c r="F23" s="34" t="s">
        <v>281</v>
      </c>
      <c r="G23" s="50" t="s">
        <v>403</v>
      </c>
      <c r="H23" s="50" t="s">
        <v>266</v>
      </c>
      <c r="I23" s="36"/>
      <c r="J23" s="36">
        <v>17.526</v>
      </c>
      <c r="K23" s="36"/>
      <c r="L23" s="36"/>
      <c r="M23" s="34"/>
      <c r="N23" s="72"/>
      <c r="O23" s="36"/>
      <c r="P23" s="36"/>
      <c r="Q23" s="64" t="s">
        <v>614</v>
      </c>
      <c r="R23" s="36" t="s">
        <v>71</v>
      </c>
      <c r="S23" s="39" t="s">
        <v>255</v>
      </c>
      <c r="T23" s="51" t="s">
        <v>552</v>
      </c>
    </row>
    <row r="24" spans="2:20">
      <c r="B24" s="49" t="s">
        <v>532</v>
      </c>
      <c r="C24" s="34" t="s">
        <v>647</v>
      </c>
      <c r="D24" s="34" t="s">
        <v>746</v>
      </c>
      <c r="E24" s="34">
        <v>1.5</v>
      </c>
      <c r="F24" s="34" t="s">
        <v>281</v>
      </c>
      <c r="G24" s="50" t="s">
        <v>539</v>
      </c>
      <c r="H24" s="50" t="s">
        <v>266</v>
      </c>
      <c r="I24" s="36"/>
      <c r="J24" s="36">
        <v>17.526</v>
      </c>
      <c r="K24" s="36"/>
      <c r="L24" s="36"/>
      <c r="M24" s="34"/>
      <c r="N24" s="72"/>
      <c r="O24" s="36"/>
      <c r="P24" s="36"/>
      <c r="Q24" s="64" t="s">
        <v>614</v>
      </c>
      <c r="R24" s="36" t="s">
        <v>71</v>
      </c>
      <c r="S24" s="39" t="s">
        <v>255</v>
      </c>
      <c r="T24" s="51" t="s">
        <v>553</v>
      </c>
    </row>
    <row r="25" spans="2:20">
      <c r="B25" s="49" t="s">
        <v>533</v>
      </c>
      <c r="C25" s="34" t="s">
        <v>647</v>
      </c>
      <c r="D25" s="34" t="s">
        <v>747</v>
      </c>
      <c r="E25" s="34">
        <v>2</v>
      </c>
      <c r="F25" s="34" t="s">
        <v>80</v>
      </c>
      <c r="G25" s="50" t="s">
        <v>541</v>
      </c>
      <c r="H25" s="50" t="s">
        <v>266</v>
      </c>
      <c r="I25" s="36"/>
      <c r="J25" s="36">
        <v>40</v>
      </c>
      <c r="K25" s="36"/>
      <c r="L25" s="36"/>
      <c r="M25" s="34"/>
      <c r="N25" s="72"/>
      <c r="O25" s="36"/>
      <c r="P25" s="36"/>
      <c r="Q25" s="64" t="s">
        <v>614</v>
      </c>
      <c r="R25" s="36" t="s">
        <v>71</v>
      </c>
      <c r="S25" s="39" t="s">
        <v>255</v>
      </c>
      <c r="T25" s="51" t="s">
        <v>554</v>
      </c>
    </row>
    <row r="26" spans="2:20">
      <c r="B26" s="49" t="s">
        <v>534</v>
      </c>
      <c r="C26" s="34" t="s">
        <v>647</v>
      </c>
      <c r="D26" s="34" t="s">
        <v>747</v>
      </c>
      <c r="E26" s="34">
        <v>2</v>
      </c>
      <c r="F26" s="34" t="s">
        <v>281</v>
      </c>
      <c r="G26" s="50" t="s">
        <v>403</v>
      </c>
      <c r="H26" s="50" t="s">
        <v>266</v>
      </c>
      <c r="I26" s="36"/>
      <c r="J26" s="36">
        <v>17.526</v>
      </c>
      <c r="K26" s="36"/>
      <c r="L26" s="36"/>
      <c r="M26" s="34"/>
      <c r="N26" s="72"/>
      <c r="O26" s="36"/>
      <c r="P26" s="36"/>
      <c r="Q26" s="64" t="s">
        <v>614</v>
      </c>
      <c r="R26" s="36" t="s">
        <v>71</v>
      </c>
      <c r="S26" s="39" t="s">
        <v>255</v>
      </c>
      <c r="T26" s="51" t="s">
        <v>558</v>
      </c>
    </row>
    <row r="27" spans="2:20">
      <c r="B27" s="49" t="s">
        <v>535</v>
      </c>
      <c r="C27" s="34" t="s">
        <v>647</v>
      </c>
      <c r="D27" s="34" t="s">
        <v>748</v>
      </c>
      <c r="E27" s="34">
        <v>2.5</v>
      </c>
      <c r="F27" s="34" t="s">
        <v>557</v>
      </c>
      <c r="G27" s="50" t="s">
        <v>540</v>
      </c>
      <c r="H27" s="50" t="s">
        <v>266</v>
      </c>
      <c r="I27" s="36"/>
      <c r="J27" s="36"/>
      <c r="K27" s="36"/>
      <c r="L27" s="36"/>
      <c r="M27" s="34"/>
      <c r="N27" s="72"/>
      <c r="O27" s="36"/>
      <c r="P27" s="36"/>
      <c r="Q27" s="64" t="s">
        <v>614</v>
      </c>
      <c r="R27" s="36" t="s">
        <v>71</v>
      </c>
      <c r="S27" s="39" t="s">
        <v>255</v>
      </c>
      <c r="T27" s="51" t="s">
        <v>555</v>
      </c>
    </row>
    <row r="28" spans="2:20">
      <c r="B28" s="49" t="s">
        <v>536</v>
      </c>
      <c r="C28" s="34" t="s">
        <v>647</v>
      </c>
      <c r="D28" s="34" t="s">
        <v>749</v>
      </c>
      <c r="E28" s="34">
        <v>3</v>
      </c>
      <c r="F28" s="34" t="s">
        <v>557</v>
      </c>
      <c r="G28" s="50" t="s">
        <v>540</v>
      </c>
      <c r="H28" s="50" t="s">
        <v>266</v>
      </c>
      <c r="I28" s="36"/>
      <c r="J28" s="36"/>
      <c r="K28" s="36"/>
      <c r="L28" s="36"/>
      <c r="M28" s="34"/>
      <c r="N28" s="72"/>
      <c r="O28" s="36"/>
      <c r="P28" s="36"/>
      <c r="Q28" s="64" t="s">
        <v>614</v>
      </c>
      <c r="R28" s="36" t="s">
        <v>71</v>
      </c>
      <c r="S28" s="39" t="s">
        <v>255</v>
      </c>
      <c r="T28" s="51" t="s">
        <v>556</v>
      </c>
    </row>
    <row r="29" spans="2:20">
      <c r="B29" s="49" t="s">
        <v>681</v>
      </c>
      <c r="C29" s="34" t="s">
        <v>188</v>
      </c>
      <c r="D29" s="34" t="s">
        <v>699</v>
      </c>
      <c r="E29" s="34">
        <v>0.15</v>
      </c>
      <c r="F29" s="34" t="s">
        <v>13</v>
      </c>
      <c r="G29" s="50" t="s">
        <v>94</v>
      </c>
      <c r="H29" s="88" t="s">
        <v>705</v>
      </c>
      <c r="I29" s="36"/>
      <c r="J29" s="36">
        <v>17.526</v>
      </c>
      <c r="K29" s="36"/>
      <c r="L29" s="36"/>
      <c r="M29" s="34"/>
      <c r="N29" s="72"/>
      <c r="O29" s="36"/>
      <c r="P29" s="36"/>
      <c r="Q29" s="64" t="s">
        <v>614</v>
      </c>
      <c r="R29" s="36" t="s">
        <v>71</v>
      </c>
      <c r="S29" s="39" t="s">
        <v>255</v>
      </c>
      <c r="T29" s="87" t="s">
        <v>704</v>
      </c>
    </row>
    <row r="30" spans="2:20">
      <c r="B30" s="49" t="s">
        <v>683</v>
      </c>
      <c r="C30" s="34" t="s">
        <v>188</v>
      </c>
      <c r="D30" s="34" t="s">
        <v>700</v>
      </c>
      <c r="E30" s="34">
        <v>0.25</v>
      </c>
      <c r="F30" s="34" t="s">
        <v>13</v>
      </c>
      <c r="G30" s="50" t="s">
        <v>94</v>
      </c>
      <c r="H30" s="88" t="s">
        <v>706</v>
      </c>
      <c r="I30" s="36"/>
      <c r="J30" s="36">
        <v>17.526</v>
      </c>
      <c r="K30" s="36"/>
      <c r="L30" s="36"/>
      <c r="M30" s="34"/>
      <c r="N30" s="72"/>
      <c r="O30" s="36"/>
      <c r="P30" s="36"/>
      <c r="Q30" s="64" t="s">
        <v>614</v>
      </c>
      <c r="R30" s="36" t="s">
        <v>71</v>
      </c>
      <c r="S30" s="39" t="s">
        <v>255</v>
      </c>
      <c r="T30" s="87" t="s">
        <v>704</v>
      </c>
    </row>
    <row r="31" spans="2:20">
      <c r="B31" s="49" t="s">
        <v>682</v>
      </c>
      <c r="C31" s="34" t="s">
        <v>188</v>
      </c>
      <c r="D31" s="34" t="s">
        <v>701</v>
      </c>
      <c r="E31" s="34">
        <v>0.37</v>
      </c>
      <c r="F31" s="34" t="s">
        <v>13</v>
      </c>
      <c r="G31" s="50" t="s">
        <v>703</v>
      </c>
      <c r="H31" s="88" t="s">
        <v>707</v>
      </c>
      <c r="I31" s="36"/>
      <c r="J31" s="36">
        <v>17.526</v>
      </c>
      <c r="K31" s="36"/>
      <c r="L31" s="36"/>
      <c r="M31" s="34"/>
      <c r="N31" s="72"/>
      <c r="O31" s="36"/>
      <c r="P31" s="36"/>
      <c r="Q31" s="64" t="s">
        <v>614</v>
      </c>
      <c r="R31" s="36" t="s">
        <v>71</v>
      </c>
      <c r="S31" s="39" t="s">
        <v>255</v>
      </c>
      <c r="T31" s="87" t="s">
        <v>704</v>
      </c>
    </row>
    <row r="32" spans="2:20">
      <c r="B32" s="49" t="s">
        <v>684</v>
      </c>
      <c r="C32" s="34" t="s">
        <v>188</v>
      </c>
      <c r="D32" s="34" t="s">
        <v>702</v>
      </c>
      <c r="E32" s="34">
        <v>0.75</v>
      </c>
      <c r="F32" s="34" t="s">
        <v>13</v>
      </c>
      <c r="G32" s="50" t="s">
        <v>703</v>
      </c>
      <c r="H32" s="50" t="s">
        <v>708</v>
      </c>
      <c r="I32" s="36"/>
      <c r="J32" s="36">
        <v>17.526</v>
      </c>
      <c r="K32" s="36"/>
      <c r="L32" s="36"/>
      <c r="M32" s="34"/>
      <c r="N32" s="72"/>
      <c r="O32" s="36"/>
      <c r="P32" s="36"/>
      <c r="Q32" s="64" t="s">
        <v>614</v>
      </c>
      <c r="R32" s="36" t="s">
        <v>71</v>
      </c>
      <c r="S32" s="39" t="s">
        <v>255</v>
      </c>
      <c r="T32" s="87" t="s">
        <v>704</v>
      </c>
    </row>
    <row r="33" spans="2:20">
      <c r="B33" s="49" t="s">
        <v>685</v>
      </c>
      <c r="C33" s="34" t="s">
        <v>709</v>
      </c>
      <c r="D33" s="34" t="s">
        <v>750</v>
      </c>
      <c r="E33" s="34">
        <v>0.36</v>
      </c>
      <c r="F33" s="34" t="s">
        <v>13</v>
      </c>
      <c r="G33" s="50" t="s">
        <v>96</v>
      </c>
      <c r="H33" s="50"/>
      <c r="I33" s="36"/>
      <c r="J33" s="36">
        <v>17.526</v>
      </c>
      <c r="K33" s="36"/>
      <c r="L33" s="36"/>
      <c r="M33" s="34"/>
      <c r="N33" s="72"/>
      <c r="O33" s="36"/>
      <c r="P33" s="36"/>
      <c r="Q33" s="64" t="s">
        <v>614</v>
      </c>
      <c r="R33" s="36" t="s">
        <v>71</v>
      </c>
      <c r="S33" s="39" t="s">
        <v>255</v>
      </c>
      <c r="T33" s="70" t="s">
        <v>710</v>
      </c>
    </row>
    <row r="34" spans="2:20">
      <c r="B34" s="49" t="s">
        <v>686</v>
      </c>
      <c r="C34" s="34" t="s">
        <v>709</v>
      </c>
      <c r="D34" s="34" t="s">
        <v>751</v>
      </c>
      <c r="E34" s="34">
        <v>0.6</v>
      </c>
      <c r="F34" s="34" t="s">
        <v>13</v>
      </c>
      <c r="G34" s="50" t="s">
        <v>96</v>
      </c>
      <c r="H34" s="50"/>
      <c r="I34" s="36"/>
      <c r="J34" s="36">
        <v>17.526</v>
      </c>
      <c r="K34" s="36"/>
      <c r="L34" s="36"/>
      <c r="M34" s="34"/>
      <c r="N34" s="72"/>
      <c r="O34" s="36"/>
      <c r="P34" s="36"/>
      <c r="Q34" s="64" t="s">
        <v>614</v>
      </c>
      <c r="R34" s="36" t="s">
        <v>71</v>
      </c>
      <c r="S34" s="39" t="s">
        <v>255</v>
      </c>
      <c r="T34" s="70" t="s">
        <v>710</v>
      </c>
    </row>
    <row r="35" spans="2:20">
      <c r="B35" s="49" t="s">
        <v>687</v>
      </c>
      <c r="C35" s="34" t="s">
        <v>709</v>
      </c>
      <c r="D35" s="34" t="s">
        <v>752</v>
      </c>
      <c r="E35" s="34">
        <v>1</v>
      </c>
      <c r="F35" s="34" t="s">
        <v>13</v>
      </c>
      <c r="G35" s="50" t="s">
        <v>96</v>
      </c>
      <c r="H35" s="50"/>
      <c r="I35" s="36"/>
      <c r="J35" s="36">
        <v>17.526</v>
      </c>
      <c r="K35" s="36"/>
      <c r="L35" s="36"/>
      <c r="M35" s="34"/>
      <c r="N35" s="72"/>
      <c r="O35" s="36"/>
      <c r="P35" s="36"/>
      <c r="Q35" s="64" t="s">
        <v>614</v>
      </c>
      <c r="R35" s="36" t="s">
        <v>71</v>
      </c>
      <c r="S35" s="39" t="s">
        <v>255</v>
      </c>
      <c r="T35" s="70" t="s">
        <v>710</v>
      </c>
    </row>
    <row r="36" spans="2:20">
      <c r="B36" s="49" t="s">
        <v>688</v>
      </c>
      <c r="C36" s="34" t="s">
        <v>709</v>
      </c>
      <c r="D36" s="34" t="s">
        <v>753</v>
      </c>
      <c r="E36" s="34">
        <v>2</v>
      </c>
      <c r="F36" s="34" t="s">
        <v>13</v>
      </c>
      <c r="G36" s="50" t="s">
        <v>96</v>
      </c>
      <c r="H36" s="50"/>
      <c r="I36" s="36"/>
      <c r="J36" s="36">
        <v>17.526</v>
      </c>
      <c r="K36" s="36"/>
      <c r="L36" s="36"/>
      <c r="M36" s="34"/>
      <c r="N36" s="72"/>
      <c r="O36" s="36"/>
      <c r="P36" s="36"/>
      <c r="Q36" s="64" t="s">
        <v>614</v>
      </c>
      <c r="R36" s="36" t="s">
        <v>71</v>
      </c>
      <c r="S36" s="39" t="s">
        <v>255</v>
      </c>
      <c r="T36" s="70" t="s">
        <v>710</v>
      </c>
    </row>
    <row r="37" spans="2:20">
      <c r="B37" s="49" t="s">
        <v>263</v>
      </c>
      <c r="C37" s="34" t="s">
        <v>264</v>
      </c>
      <c r="D37" s="34">
        <v>110</v>
      </c>
      <c r="E37" s="34">
        <v>0.5</v>
      </c>
      <c r="F37" s="34" t="s">
        <v>13</v>
      </c>
      <c r="G37" s="50" t="s">
        <v>97</v>
      </c>
      <c r="H37" s="50" t="s">
        <v>265</v>
      </c>
      <c r="I37" s="36"/>
      <c r="J37" s="36">
        <v>17.526</v>
      </c>
      <c r="K37" s="36" t="s">
        <v>267</v>
      </c>
      <c r="L37" s="40"/>
      <c r="M37" s="34"/>
      <c r="N37" s="71">
        <v>3.45</v>
      </c>
      <c r="O37" s="36"/>
      <c r="P37" s="64"/>
      <c r="Q37" s="64" t="s">
        <v>614</v>
      </c>
      <c r="R37" s="36" t="s">
        <v>71</v>
      </c>
      <c r="S37" s="39"/>
      <c r="T37" s="51" t="s">
        <v>268</v>
      </c>
    </row>
    <row r="38" spans="2:20">
      <c r="B38" s="49" t="s">
        <v>269</v>
      </c>
      <c r="C38" s="34" t="s">
        <v>264</v>
      </c>
      <c r="D38" s="34">
        <v>110</v>
      </c>
      <c r="E38" s="34">
        <v>0.5</v>
      </c>
      <c r="F38" s="34" t="s">
        <v>13</v>
      </c>
      <c r="G38" s="50" t="s">
        <v>97</v>
      </c>
      <c r="H38" s="50" t="s">
        <v>265</v>
      </c>
      <c r="I38" s="36"/>
      <c r="J38" s="36">
        <v>17.526</v>
      </c>
      <c r="K38" s="36" t="s">
        <v>267</v>
      </c>
      <c r="L38" s="40"/>
      <c r="M38" s="34"/>
      <c r="N38" s="71">
        <v>3.45</v>
      </c>
      <c r="O38" s="36"/>
      <c r="P38" s="64"/>
      <c r="Q38" s="64" t="s">
        <v>614</v>
      </c>
      <c r="R38" s="36" t="s">
        <v>71</v>
      </c>
      <c r="S38" s="39"/>
      <c r="T38" s="51" t="s">
        <v>268</v>
      </c>
    </row>
    <row r="39" spans="2:20">
      <c r="B39" s="49" t="s">
        <v>270</v>
      </c>
      <c r="C39" s="34" t="s">
        <v>264</v>
      </c>
      <c r="D39" s="34">
        <v>110</v>
      </c>
      <c r="E39" s="34">
        <v>0.7</v>
      </c>
      <c r="F39" s="34" t="s">
        <v>13</v>
      </c>
      <c r="G39" s="50" t="s">
        <v>97</v>
      </c>
      <c r="H39" s="50" t="s">
        <v>265</v>
      </c>
      <c r="I39" s="36"/>
      <c r="J39" s="36">
        <v>17.526</v>
      </c>
      <c r="K39" s="36" t="s">
        <v>271</v>
      </c>
      <c r="L39" s="40"/>
      <c r="M39" s="34"/>
      <c r="N39" s="71">
        <v>3.45</v>
      </c>
      <c r="O39" s="36"/>
      <c r="P39" s="64"/>
      <c r="Q39" s="64" t="s">
        <v>614</v>
      </c>
      <c r="R39" s="36" t="s">
        <v>71</v>
      </c>
      <c r="S39" s="39"/>
      <c r="T39" s="51" t="s">
        <v>268</v>
      </c>
    </row>
    <row r="40" spans="2:20">
      <c r="B40" s="49" t="s">
        <v>272</v>
      </c>
      <c r="C40" s="34" t="s">
        <v>264</v>
      </c>
      <c r="D40" s="34">
        <v>110</v>
      </c>
      <c r="E40" s="34">
        <v>0.7</v>
      </c>
      <c r="F40" s="34" t="s">
        <v>13</v>
      </c>
      <c r="G40" s="50" t="s">
        <v>97</v>
      </c>
      <c r="H40" s="50" t="s">
        <v>265</v>
      </c>
      <c r="I40" s="36"/>
      <c r="J40" s="36">
        <v>17.526</v>
      </c>
      <c r="K40" s="36" t="s">
        <v>271</v>
      </c>
      <c r="L40" s="40"/>
      <c r="M40" s="34"/>
      <c r="N40" s="71">
        <v>3.45</v>
      </c>
      <c r="O40" s="36"/>
      <c r="P40" s="64"/>
      <c r="Q40" s="64" t="s">
        <v>614</v>
      </c>
      <c r="R40" s="36" t="s">
        <v>71</v>
      </c>
      <c r="S40" s="39"/>
      <c r="T40" s="51" t="s">
        <v>268</v>
      </c>
    </row>
    <row r="41" spans="2:20">
      <c r="B41" s="49" t="s">
        <v>273</v>
      </c>
      <c r="C41" s="34" t="s">
        <v>264</v>
      </c>
      <c r="D41" s="34">
        <v>110</v>
      </c>
      <c r="E41" s="34">
        <v>1</v>
      </c>
      <c r="F41" s="34" t="s">
        <v>13</v>
      </c>
      <c r="G41" s="50" t="s">
        <v>97</v>
      </c>
      <c r="H41" s="50" t="s">
        <v>265</v>
      </c>
      <c r="I41" s="36"/>
      <c r="J41" s="36">
        <v>17.526</v>
      </c>
      <c r="K41" s="36" t="s">
        <v>271</v>
      </c>
      <c r="L41" s="40"/>
      <c r="M41" s="34"/>
      <c r="N41" s="71">
        <v>3.45</v>
      </c>
      <c r="O41" s="36"/>
      <c r="P41" s="64"/>
      <c r="Q41" s="64" t="s">
        <v>614</v>
      </c>
      <c r="R41" s="36" t="s">
        <v>71</v>
      </c>
      <c r="S41" s="39"/>
      <c r="T41" s="51" t="s">
        <v>268</v>
      </c>
    </row>
    <row r="42" spans="2:20">
      <c r="B42" s="49" t="s">
        <v>274</v>
      </c>
      <c r="C42" s="34" t="s">
        <v>264</v>
      </c>
      <c r="D42" s="34">
        <v>110</v>
      </c>
      <c r="E42" s="34">
        <v>1</v>
      </c>
      <c r="F42" s="34" t="s">
        <v>13</v>
      </c>
      <c r="G42" s="50" t="s">
        <v>97</v>
      </c>
      <c r="H42" s="50" t="s">
        <v>265</v>
      </c>
      <c r="I42" s="36"/>
      <c r="J42" s="36">
        <v>17.526</v>
      </c>
      <c r="K42" s="36" t="s">
        <v>271</v>
      </c>
      <c r="L42" s="40"/>
      <c r="M42" s="34"/>
      <c r="N42" s="71">
        <v>3.45</v>
      </c>
      <c r="O42" s="36"/>
      <c r="P42" s="64"/>
      <c r="Q42" s="64" t="s">
        <v>614</v>
      </c>
      <c r="R42" s="36" t="s">
        <v>71</v>
      </c>
      <c r="S42" s="39"/>
      <c r="T42" s="51" t="s">
        <v>268</v>
      </c>
    </row>
    <row r="43" spans="2:20">
      <c r="B43" s="49" t="s">
        <v>275</v>
      </c>
      <c r="C43" s="34" t="s">
        <v>264</v>
      </c>
      <c r="D43" s="34">
        <v>150</v>
      </c>
      <c r="E43" s="34">
        <v>0.11</v>
      </c>
      <c r="F43" s="34" t="s">
        <v>13</v>
      </c>
      <c r="G43" s="50" t="s">
        <v>276</v>
      </c>
      <c r="H43" s="50" t="s">
        <v>265</v>
      </c>
      <c r="I43" s="36"/>
      <c r="J43" s="36">
        <v>17.526</v>
      </c>
      <c r="K43" s="36" t="s">
        <v>277</v>
      </c>
      <c r="L43" s="40"/>
      <c r="M43" s="34"/>
      <c r="N43" s="71">
        <v>3.45</v>
      </c>
      <c r="O43" s="36"/>
      <c r="P43" s="64"/>
      <c r="Q43" s="64" t="s">
        <v>614</v>
      </c>
      <c r="R43" s="36" t="s">
        <v>71</v>
      </c>
      <c r="S43" s="39"/>
      <c r="T43" s="51"/>
    </row>
    <row r="44" spans="2:20">
      <c r="B44" s="49" t="s">
        <v>278</v>
      </c>
      <c r="C44" s="34" t="s">
        <v>264</v>
      </c>
      <c r="D44" s="34">
        <v>65</v>
      </c>
      <c r="E44" s="34">
        <v>2</v>
      </c>
      <c r="F44" s="34" t="s">
        <v>13</v>
      </c>
      <c r="G44" s="50" t="s">
        <v>97</v>
      </c>
      <c r="H44" s="50" t="s">
        <v>265</v>
      </c>
      <c r="I44" s="36"/>
      <c r="J44" s="36">
        <v>17.526</v>
      </c>
      <c r="K44" s="36" t="s">
        <v>279</v>
      </c>
      <c r="L44" s="40"/>
      <c r="M44" s="34"/>
      <c r="N44" s="36">
        <v>2.2000000000000002</v>
      </c>
      <c r="O44" s="36"/>
      <c r="P44" s="64"/>
      <c r="Q44" s="64" t="s">
        <v>614</v>
      </c>
      <c r="R44" s="36" t="s">
        <v>71</v>
      </c>
      <c r="S44" s="39"/>
      <c r="T44" s="51" t="s">
        <v>268</v>
      </c>
    </row>
    <row r="45" spans="2:20">
      <c r="B45" s="49" t="s">
        <v>280</v>
      </c>
      <c r="C45" s="34" t="s">
        <v>264</v>
      </c>
      <c r="D45" s="34">
        <v>65</v>
      </c>
      <c r="E45" s="34">
        <v>0.5</v>
      </c>
      <c r="F45" s="34" t="s">
        <v>281</v>
      </c>
      <c r="G45" s="50" t="s">
        <v>276</v>
      </c>
      <c r="H45" s="50" t="s">
        <v>265</v>
      </c>
      <c r="I45" s="36"/>
      <c r="J45" s="36">
        <v>17.526</v>
      </c>
      <c r="K45" s="36"/>
      <c r="L45" s="40"/>
      <c r="M45" s="34"/>
      <c r="N45" s="72"/>
      <c r="O45" s="36"/>
      <c r="P45" s="64"/>
      <c r="Q45" s="64" t="s">
        <v>614</v>
      </c>
      <c r="R45" s="36" t="s">
        <v>71</v>
      </c>
      <c r="S45" s="39"/>
      <c r="T45" s="51" t="s">
        <v>282</v>
      </c>
    </row>
    <row r="46" spans="2:20">
      <c r="B46" s="49" t="s">
        <v>283</v>
      </c>
      <c r="C46" s="34" t="s">
        <v>264</v>
      </c>
      <c r="D46" s="34">
        <v>65</v>
      </c>
      <c r="E46" s="34">
        <v>0.5</v>
      </c>
      <c r="F46" s="34" t="s">
        <v>281</v>
      </c>
      <c r="G46" s="50" t="s">
        <v>276</v>
      </c>
      <c r="H46" s="50" t="s">
        <v>265</v>
      </c>
      <c r="I46" s="36"/>
      <c r="J46" s="36">
        <v>17.526</v>
      </c>
      <c r="K46" s="36"/>
      <c r="L46" s="40"/>
      <c r="M46" s="34"/>
      <c r="N46" s="72"/>
      <c r="O46" s="36"/>
      <c r="P46" s="64"/>
      <c r="Q46" s="64" t="s">
        <v>614</v>
      </c>
      <c r="R46" s="36" t="s">
        <v>71</v>
      </c>
      <c r="S46" s="39"/>
      <c r="T46" s="51" t="s">
        <v>282</v>
      </c>
    </row>
    <row r="47" spans="2:20">
      <c r="B47" s="49" t="s">
        <v>284</v>
      </c>
      <c r="C47" s="34" t="s">
        <v>264</v>
      </c>
      <c r="D47" s="34">
        <v>65</v>
      </c>
      <c r="E47" s="34">
        <v>0.7</v>
      </c>
      <c r="F47" s="34" t="s">
        <v>281</v>
      </c>
      <c r="G47" s="50" t="s">
        <v>276</v>
      </c>
      <c r="H47" s="50" t="s">
        <v>265</v>
      </c>
      <c r="I47" s="36"/>
      <c r="J47" s="36">
        <v>17.526</v>
      </c>
      <c r="K47" s="36"/>
      <c r="L47" s="40"/>
      <c r="M47" s="34"/>
      <c r="N47" s="72"/>
      <c r="O47" s="36"/>
      <c r="P47" s="64"/>
      <c r="Q47" s="64" t="s">
        <v>614</v>
      </c>
      <c r="R47" s="36" t="s">
        <v>71</v>
      </c>
      <c r="S47" s="39"/>
      <c r="T47" s="51" t="s">
        <v>282</v>
      </c>
    </row>
    <row r="48" spans="2:20">
      <c r="B48" s="49" t="s">
        <v>285</v>
      </c>
      <c r="C48" s="34" t="s">
        <v>264</v>
      </c>
      <c r="D48" s="34">
        <v>65</v>
      </c>
      <c r="E48" s="34">
        <v>0.7</v>
      </c>
      <c r="F48" s="34" t="s">
        <v>281</v>
      </c>
      <c r="G48" s="50" t="s">
        <v>276</v>
      </c>
      <c r="H48" s="50" t="s">
        <v>265</v>
      </c>
      <c r="I48" s="36"/>
      <c r="J48" s="36">
        <v>17.526</v>
      </c>
      <c r="K48" s="36"/>
      <c r="L48" s="40"/>
      <c r="M48" s="34"/>
      <c r="N48" s="72"/>
      <c r="O48" s="36"/>
      <c r="P48" s="64"/>
      <c r="Q48" s="64" t="s">
        <v>614</v>
      </c>
      <c r="R48" s="36" t="s">
        <v>71</v>
      </c>
      <c r="S48" s="39"/>
      <c r="T48" s="51" t="s">
        <v>282</v>
      </c>
    </row>
    <row r="49" spans="2:20">
      <c r="B49" s="49" t="s">
        <v>286</v>
      </c>
      <c r="C49" s="34" t="s">
        <v>264</v>
      </c>
      <c r="D49" s="34">
        <v>65</v>
      </c>
      <c r="E49" s="34">
        <v>1</v>
      </c>
      <c r="F49" s="34" t="s">
        <v>281</v>
      </c>
      <c r="G49" s="50" t="s">
        <v>287</v>
      </c>
      <c r="H49" s="50" t="s">
        <v>265</v>
      </c>
      <c r="I49" s="36"/>
      <c r="J49" s="36">
        <v>17.526</v>
      </c>
      <c r="K49" s="36"/>
      <c r="L49" s="40"/>
      <c r="M49" s="34"/>
      <c r="N49" s="72"/>
      <c r="O49" s="36"/>
      <c r="P49" s="64"/>
      <c r="Q49" s="64" t="s">
        <v>614</v>
      </c>
      <c r="R49" s="36" t="s">
        <v>71</v>
      </c>
      <c r="S49" s="39"/>
      <c r="T49" s="51" t="s">
        <v>282</v>
      </c>
    </row>
    <row r="50" spans="2:20">
      <c r="B50" s="49" t="s">
        <v>288</v>
      </c>
      <c r="C50" s="34" t="s">
        <v>264</v>
      </c>
      <c r="D50" s="34">
        <v>65</v>
      </c>
      <c r="E50" s="34">
        <v>1</v>
      </c>
      <c r="F50" s="34" t="s">
        <v>281</v>
      </c>
      <c r="G50" s="50" t="s">
        <v>287</v>
      </c>
      <c r="H50" s="50" t="s">
        <v>265</v>
      </c>
      <c r="I50" s="36"/>
      <c r="J50" s="36">
        <v>17.526</v>
      </c>
      <c r="K50" s="36"/>
      <c r="L50" s="40"/>
      <c r="M50" s="34"/>
      <c r="N50" s="72"/>
      <c r="O50" s="36"/>
      <c r="P50" s="64"/>
      <c r="Q50" s="64" t="s">
        <v>614</v>
      </c>
      <c r="R50" s="36" t="s">
        <v>71</v>
      </c>
      <c r="S50" s="39"/>
      <c r="T50" s="51" t="s">
        <v>282</v>
      </c>
    </row>
    <row r="51" spans="2:20">
      <c r="B51" s="49" t="s">
        <v>289</v>
      </c>
      <c r="C51" s="34" t="s">
        <v>264</v>
      </c>
      <c r="D51" s="34">
        <v>65</v>
      </c>
      <c r="E51" s="34">
        <v>1</v>
      </c>
      <c r="F51" s="34" t="s">
        <v>281</v>
      </c>
      <c r="G51" s="50" t="s">
        <v>287</v>
      </c>
      <c r="H51" s="50" t="s">
        <v>265</v>
      </c>
      <c r="I51" s="36"/>
      <c r="J51" s="36">
        <v>17.526</v>
      </c>
      <c r="K51" s="36"/>
      <c r="L51" s="40"/>
      <c r="M51" s="34"/>
      <c r="N51" s="72"/>
      <c r="O51" s="36"/>
      <c r="P51" s="64"/>
      <c r="Q51" s="64" t="s">
        <v>614</v>
      </c>
      <c r="R51" s="36" t="s">
        <v>71</v>
      </c>
      <c r="S51" s="39"/>
      <c r="T51" s="51" t="s">
        <v>282</v>
      </c>
    </row>
    <row r="52" spans="2:20">
      <c r="B52" s="49" t="s">
        <v>290</v>
      </c>
      <c r="C52" s="34" t="s">
        <v>264</v>
      </c>
      <c r="D52" s="34">
        <v>65</v>
      </c>
      <c r="E52" s="34">
        <v>1</v>
      </c>
      <c r="F52" s="34" t="s">
        <v>281</v>
      </c>
      <c r="G52" s="50" t="s">
        <v>287</v>
      </c>
      <c r="H52" s="50" t="s">
        <v>265</v>
      </c>
      <c r="I52" s="36"/>
      <c r="J52" s="36">
        <v>17.526</v>
      </c>
      <c r="K52" s="36"/>
      <c r="L52" s="40"/>
      <c r="M52" s="34"/>
      <c r="N52" s="72"/>
      <c r="O52" s="36"/>
      <c r="P52" s="64"/>
      <c r="Q52" s="64" t="s">
        <v>614</v>
      </c>
      <c r="R52" s="36" t="s">
        <v>71</v>
      </c>
      <c r="S52" s="39"/>
      <c r="T52" s="51" t="s">
        <v>282</v>
      </c>
    </row>
    <row r="53" spans="2:20">
      <c r="B53" s="49" t="s">
        <v>291</v>
      </c>
      <c r="C53" s="34" t="s">
        <v>264</v>
      </c>
      <c r="D53" s="34">
        <v>65</v>
      </c>
      <c r="E53" s="34">
        <v>1.5</v>
      </c>
      <c r="F53" s="34" t="s">
        <v>281</v>
      </c>
      <c r="G53" s="50" t="s">
        <v>287</v>
      </c>
      <c r="H53" s="50" t="s">
        <v>265</v>
      </c>
      <c r="I53" s="36"/>
      <c r="J53" s="36">
        <v>17.526</v>
      </c>
      <c r="K53" s="36"/>
      <c r="L53" s="40"/>
      <c r="M53" s="34"/>
      <c r="N53" s="72"/>
      <c r="O53" s="36"/>
      <c r="P53" s="64"/>
      <c r="Q53" s="64" t="s">
        <v>614</v>
      </c>
      <c r="R53" s="36" t="s">
        <v>71</v>
      </c>
      <c r="S53" s="39"/>
      <c r="T53" s="51" t="s">
        <v>282</v>
      </c>
    </row>
    <row r="54" spans="2:20">
      <c r="B54" s="49" t="s">
        <v>292</v>
      </c>
      <c r="C54" s="34" t="s">
        <v>264</v>
      </c>
      <c r="D54" s="34">
        <v>65</v>
      </c>
      <c r="E54" s="34">
        <v>1.5</v>
      </c>
      <c r="F54" s="34" t="s">
        <v>281</v>
      </c>
      <c r="G54" s="50" t="s">
        <v>287</v>
      </c>
      <c r="H54" s="50" t="s">
        <v>265</v>
      </c>
      <c r="I54" s="36"/>
      <c r="J54" s="36">
        <v>17.526</v>
      </c>
      <c r="K54" s="36"/>
      <c r="L54" s="40"/>
      <c r="M54" s="34"/>
      <c r="N54" s="72"/>
      <c r="O54" s="36"/>
      <c r="P54" s="64"/>
      <c r="Q54" s="64" t="s">
        <v>614</v>
      </c>
      <c r="R54" s="36" t="s">
        <v>71</v>
      </c>
      <c r="S54" s="39"/>
      <c r="T54" s="51" t="s">
        <v>282</v>
      </c>
    </row>
    <row r="55" spans="2:20">
      <c r="B55" s="49" t="s">
        <v>293</v>
      </c>
      <c r="C55" s="34" t="s">
        <v>264</v>
      </c>
      <c r="D55" s="34">
        <v>65</v>
      </c>
      <c r="E55" s="34">
        <v>2</v>
      </c>
      <c r="F55" s="34" t="s">
        <v>281</v>
      </c>
      <c r="G55" s="50" t="s">
        <v>287</v>
      </c>
      <c r="H55" s="50" t="s">
        <v>265</v>
      </c>
      <c r="I55" s="36"/>
      <c r="J55" s="36">
        <v>17.526</v>
      </c>
      <c r="K55" s="36"/>
      <c r="L55" s="40"/>
      <c r="M55" s="34"/>
      <c r="N55" s="72"/>
      <c r="O55" s="36"/>
      <c r="P55" s="64"/>
      <c r="Q55" s="64" t="s">
        <v>614</v>
      </c>
      <c r="R55" s="36" t="s">
        <v>71</v>
      </c>
      <c r="S55" s="39"/>
      <c r="T55" s="51" t="s">
        <v>282</v>
      </c>
    </row>
    <row r="56" spans="2:20">
      <c r="B56" s="49" t="s">
        <v>294</v>
      </c>
      <c r="C56" s="34" t="s">
        <v>264</v>
      </c>
      <c r="D56" s="34">
        <v>65</v>
      </c>
      <c r="E56" s="34">
        <v>2</v>
      </c>
      <c r="F56" s="34" t="s">
        <v>281</v>
      </c>
      <c r="G56" s="50" t="s">
        <v>287</v>
      </c>
      <c r="H56" s="50" t="s">
        <v>265</v>
      </c>
      <c r="I56" s="36"/>
      <c r="J56" s="36">
        <v>17.526</v>
      </c>
      <c r="K56" s="36"/>
      <c r="L56" s="40"/>
      <c r="M56" s="34"/>
      <c r="N56" s="72"/>
      <c r="O56" s="36"/>
      <c r="P56" s="64"/>
      <c r="Q56" s="64" t="s">
        <v>614</v>
      </c>
      <c r="R56" s="36" t="s">
        <v>71</v>
      </c>
      <c r="S56" s="39"/>
      <c r="T56" s="51" t="s">
        <v>282</v>
      </c>
    </row>
    <row r="57" spans="2:20">
      <c r="B57" s="49" t="s">
        <v>295</v>
      </c>
      <c r="C57" s="34" t="s">
        <v>264</v>
      </c>
      <c r="D57" s="34">
        <v>65</v>
      </c>
      <c r="E57" s="34">
        <v>4</v>
      </c>
      <c r="F57" s="34" t="s">
        <v>281</v>
      </c>
      <c r="G57" s="50" t="s">
        <v>287</v>
      </c>
      <c r="H57" s="50" t="s">
        <v>265</v>
      </c>
      <c r="I57" s="36"/>
      <c r="J57" s="36">
        <v>17.526</v>
      </c>
      <c r="K57" s="36"/>
      <c r="L57" s="40"/>
      <c r="M57" s="34"/>
      <c r="N57" s="72"/>
      <c r="O57" s="36"/>
      <c r="P57" s="64"/>
      <c r="Q57" s="64" t="s">
        <v>614</v>
      </c>
      <c r="R57" s="36" t="s">
        <v>71</v>
      </c>
      <c r="S57" s="39"/>
      <c r="T57" s="51" t="s">
        <v>282</v>
      </c>
    </row>
    <row r="58" spans="2:20">
      <c r="B58" s="49" t="s">
        <v>296</v>
      </c>
      <c r="C58" s="34" t="s">
        <v>264</v>
      </c>
      <c r="D58" s="34">
        <v>65</v>
      </c>
      <c r="E58" s="34">
        <v>4</v>
      </c>
      <c r="F58" s="34" t="s">
        <v>281</v>
      </c>
      <c r="G58" s="50" t="s">
        <v>287</v>
      </c>
      <c r="H58" s="50" t="s">
        <v>265</v>
      </c>
      <c r="I58" s="36"/>
      <c r="J58" s="36">
        <v>17.526</v>
      </c>
      <c r="K58" s="36"/>
      <c r="L58" s="40"/>
      <c r="M58" s="34"/>
      <c r="N58" s="72"/>
      <c r="O58" s="36"/>
      <c r="P58" s="64"/>
      <c r="Q58" s="64" t="s">
        <v>614</v>
      </c>
      <c r="R58" s="36" t="s">
        <v>71</v>
      </c>
      <c r="S58" s="39"/>
      <c r="T58" s="51" t="s">
        <v>282</v>
      </c>
    </row>
    <row r="59" spans="2:20">
      <c r="B59" s="49" t="s">
        <v>297</v>
      </c>
      <c r="C59" s="34" t="s">
        <v>264</v>
      </c>
      <c r="D59" s="34">
        <v>110</v>
      </c>
      <c r="E59" s="34">
        <v>0.5</v>
      </c>
      <c r="F59" s="34" t="s">
        <v>281</v>
      </c>
      <c r="G59" s="50" t="s">
        <v>276</v>
      </c>
      <c r="H59" s="50" t="s">
        <v>265</v>
      </c>
      <c r="I59" s="36"/>
      <c r="J59" s="36">
        <v>17.526</v>
      </c>
      <c r="K59" s="36"/>
      <c r="L59" s="40"/>
      <c r="M59" s="34"/>
      <c r="N59" s="72"/>
      <c r="O59" s="36"/>
      <c r="P59" s="64"/>
      <c r="Q59" s="64" t="s">
        <v>614</v>
      </c>
      <c r="R59" s="36" t="s">
        <v>71</v>
      </c>
      <c r="S59" s="39"/>
      <c r="T59" s="51" t="s">
        <v>298</v>
      </c>
    </row>
    <row r="60" spans="2:20">
      <c r="B60" s="49" t="s">
        <v>299</v>
      </c>
      <c r="C60" s="34" t="s">
        <v>264</v>
      </c>
      <c r="D60" s="34">
        <v>110</v>
      </c>
      <c r="E60" s="34">
        <v>0.5</v>
      </c>
      <c r="F60" s="34" t="s">
        <v>281</v>
      </c>
      <c r="G60" s="50" t="s">
        <v>276</v>
      </c>
      <c r="H60" s="50" t="s">
        <v>265</v>
      </c>
      <c r="I60" s="36"/>
      <c r="J60" s="36">
        <v>17.526</v>
      </c>
      <c r="K60" s="36"/>
      <c r="L60" s="40"/>
      <c r="M60" s="34"/>
      <c r="N60" s="72"/>
      <c r="O60" s="36"/>
      <c r="P60" s="64"/>
      <c r="Q60" s="64" t="s">
        <v>614</v>
      </c>
      <c r="R60" s="36" t="s">
        <v>71</v>
      </c>
      <c r="S60" s="39"/>
      <c r="T60" s="51" t="s">
        <v>298</v>
      </c>
    </row>
    <row r="61" spans="2:20">
      <c r="B61" s="49" t="s">
        <v>300</v>
      </c>
      <c r="C61" s="34" t="s">
        <v>264</v>
      </c>
      <c r="D61" s="34">
        <v>110</v>
      </c>
      <c r="E61" s="34">
        <v>1</v>
      </c>
      <c r="F61" s="34" t="s">
        <v>281</v>
      </c>
      <c r="G61" s="50" t="s">
        <v>276</v>
      </c>
      <c r="H61" s="50" t="s">
        <v>265</v>
      </c>
      <c r="I61" s="36"/>
      <c r="J61" s="36">
        <v>17.526</v>
      </c>
      <c r="K61" s="36"/>
      <c r="L61" s="40"/>
      <c r="M61" s="34"/>
      <c r="N61" s="72"/>
      <c r="O61" s="36"/>
      <c r="P61" s="64"/>
      <c r="Q61" s="64" t="s">
        <v>614</v>
      </c>
      <c r="R61" s="36" t="s">
        <v>71</v>
      </c>
      <c r="S61" s="39"/>
      <c r="T61" s="51" t="s">
        <v>298</v>
      </c>
    </row>
    <row r="62" spans="2:20">
      <c r="B62" s="49" t="s">
        <v>301</v>
      </c>
      <c r="C62" s="34" t="s">
        <v>264</v>
      </c>
      <c r="D62" s="34">
        <v>110</v>
      </c>
      <c r="E62" s="34">
        <v>1</v>
      </c>
      <c r="F62" s="34" t="s">
        <v>281</v>
      </c>
      <c r="G62" s="50" t="s">
        <v>276</v>
      </c>
      <c r="H62" s="50" t="s">
        <v>265</v>
      </c>
      <c r="I62" s="36"/>
      <c r="J62" s="36">
        <v>17.526</v>
      </c>
      <c r="K62" s="36"/>
      <c r="L62" s="40"/>
      <c r="M62" s="34"/>
      <c r="N62" s="72"/>
      <c r="O62" s="36"/>
      <c r="P62" s="64"/>
      <c r="Q62" s="64" t="s">
        <v>614</v>
      </c>
      <c r="R62" s="36" t="s">
        <v>71</v>
      </c>
      <c r="S62" s="39"/>
      <c r="T62" s="51" t="s">
        <v>298</v>
      </c>
    </row>
    <row r="63" spans="2:20">
      <c r="B63" s="49" t="s">
        <v>302</v>
      </c>
      <c r="C63" s="34" t="s">
        <v>264</v>
      </c>
      <c r="D63" s="34">
        <v>110</v>
      </c>
      <c r="E63" s="34">
        <v>1.5</v>
      </c>
      <c r="F63" s="34" t="s">
        <v>281</v>
      </c>
      <c r="G63" s="50" t="s">
        <v>276</v>
      </c>
      <c r="H63" s="50" t="s">
        <v>265</v>
      </c>
      <c r="I63" s="36"/>
      <c r="J63" s="36">
        <v>17.526</v>
      </c>
      <c r="K63" s="36"/>
      <c r="L63" s="40"/>
      <c r="M63" s="34"/>
      <c r="N63" s="72"/>
      <c r="O63" s="36"/>
      <c r="P63" s="64"/>
      <c r="Q63" s="64" t="s">
        <v>614</v>
      </c>
      <c r="R63" s="36" t="s">
        <v>71</v>
      </c>
      <c r="S63" s="39"/>
      <c r="T63" s="51" t="s">
        <v>298</v>
      </c>
    </row>
    <row r="64" spans="2:20">
      <c r="B64" s="49" t="s">
        <v>303</v>
      </c>
      <c r="C64" s="34" t="s">
        <v>264</v>
      </c>
      <c r="D64" s="34">
        <v>110</v>
      </c>
      <c r="E64" s="34">
        <v>1.5</v>
      </c>
      <c r="F64" s="34" t="s">
        <v>281</v>
      </c>
      <c r="G64" s="50" t="s">
        <v>276</v>
      </c>
      <c r="H64" s="50" t="s">
        <v>265</v>
      </c>
      <c r="I64" s="36"/>
      <c r="J64" s="36">
        <v>17.526</v>
      </c>
      <c r="K64" s="36"/>
      <c r="L64" s="40"/>
      <c r="M64" s="34"/>
      <c r="N64" s="72"/>
      <c r="O64" s="36"/>
      <c r="P64" s="64"/>
      <c r="Q64" s="64" t="s">
        <v>614</v>
      </c>
      <c r="R64" s="36" t="s">
        <v>71</v>
      </c>
      <c r="S64" s="39"/>
      <c r="T64" s="51" t="s">
        <v>298</v>
      </c>
    </row>
    <row r="65" spans="2:20">
      <c r="B65" s="49" t="s">
        <v>304</v>
      </c>
      <c r="C65" s="34" t="s">
        <v>264</v>
      </c>
      <c r="D65" s="34">
        <v>110</v>
      </c>
      <c r="E65" s="34">
        <v>2</v>
      </c>
      <c r="F65" s="34" t="s">
        <v>281</v>
      </c>
      <c r="G65" s="50" t="s">
        <v>276</v>
      </c>
      <c r="H65" s="50" t="s">
        <v>265</v>
      </c>
      <c r="I65" s="36"/>
      <c r="J65" s="36">
        <v>17.526</v>
      </c>
      <c r="K65" s="36"/>
      <c r="L65" s="40"/>
      <c r="M65" s="34"/>
      <c r="N65" s="72"/>
      <c r="O65" s="36"/>
      <c r="P65" s="64"/>
      <c r="Q65" s="64" t="s">
        <v>614</v>
      </c>
      <c r="R65" s="36" t="s">
        <v>71</v>
      </c>
      <c r="S65" s="39"/>
      <c r="T65" s="51" t="s">
        <v>298</v>
      </c>
    </row>
    <row r="66" spans="2:20">
      <c r="B66" s="49" t="s">
        <v>305</v>
      </c>
      <c r="C66" s="34" t="s">
        <v>264</v>
      </c>
      <c r="D66" s="34">
        <v>110</v>
      </c>
      <c r="E66" s="34">
        <v>2</v>
      </c>
      <c r="F66" s="34" t="s">
        <v>281</v>
      </c>
      <c r="G66" s="50" t="s">
        <v>276</v>
      </c>
      <c r="H66" s="50" t="s">
        <v>265</v>
      </c>
      <c r="I66" s="36"/>
      <c r="J66" s="36">
        <v>17.526</v>
      </c>
      <c r="K66" s="36"/>
      <c r="L66" s="40"/>
      <c r="M66" s="34"/>
      <c r="N66" s="72"/>
      <c r="O66" s="36"/>
      <c r="P66" s="64"/>
      <c r="Q66" s="64" t="s">
        <v>614</v>
      </c>
      <c r="R66" s="36" t="s">
        <v>71</v>
      </c>
      <c r="S66" s="39"/>
      <c r="T66" s="51" t="s">
        <v>298</v>
      </c>
    </row>
    <row r="67" spans="2:20">
      <c r="B67" s="49" t="s">
        <v>306</v>
      </c>
      <c r="C67" s="34" t="s">
        <v>264</v>
      </c>
      <c r="D67" s="34">
        <v>250</v>
      </c>
      <c r="E67" s="34">
        <v>0.47</v>
      </c>
      <c r="F67" s="34" t="s">
        <v>281</v>
      </c>
      <c r="G67" s="50" t="s">
        <v>276</v>
      </c>
      <c r="H67" s="50" t="s">
        <v>265</v>
      </c>
      <c r="I67" s="36"/>
      <c r="J67" s="36">
        <v>17.526</v>
      </c>
      <c r="K67" s="36"/>
      <c r="L67" s="40"/>
      <c r="M67" s="34"/>
      <c r="N67" s="72"/>
      <c r="O67" s="36"/>
      <c r="P67" s="64"/>
      <c r="Q67" s="64" t="s">
        <v>614</v>
      </c>
      <c r="R67" s="36" t="s">
        <v>71</v>
      </c>
      <c r="S67" s="39"/>
      <c r="T67" s="51" t="s">
        <v>298</v>
      </c>
    </row>
    <row r="68" spans="2:20">
      <c r="B68" s="49" t="s">
        <v>307</v>
      </c>
      <c r="C68" s="34" t="s">
        <v>264</v>
      </c>
      <c r="D68" s="34">
        <v>250</v>
      </c>
      <c r="E68" s="34">
        <v>0.47</v>
      </c>
      <c r="F68" s="34" t="s">
        <v>281</v>
      </c>
      <c r="G68" s="50" t="s">
        <v>276</v>
      </c>
      <c r="H68" s="50" t="s">
        <v>265</v>
      </c>
      <c r="I68" s="36"/>
      <c r="J68" s="36">
        <v>17.526</v>
      </c>
      <c r="K68" s="36"/>
      <c r="L68" s="40"/>
      <c r="M68" s="34"/>
      <c r="N68" s="72"/>
      <c r="O68" s="36"/>
      <c r="P68" s="64"/>
      <c r="Q68" s="64" t="s">
        <v>614</v>
      </c>
      <c r="R68" s="36" t="s">
        <v>71</v>
      </c>
      <c r="S68" s="39"/>
      <c r="T68" s="51" t="s">
        <v>298</v>
      </c>
    </row>
    <row r="69" spans="2:20">
      <c r="B69" s="49" t="s">
        <v>308</v>
      </c>
      <c r="C69" s="34" t="s">
        <v>264</v>
      </c>
      <c r="D69" s="34">
        <v>250</v>
      </c>
      <c r="E69" s="34">
        <v>1</v>
      </c>
      <c r="F69" s="34" t="s">
        <v>281</v>
      </c>
      <c r="G69" s="50" t="s">
        <v>276</v>
      </c>
      <c r="H69" s="50" t="s">
        <v>265</v>
      </c>
      <c r="I69" s="36"/>
      <c r="J69" s="36">
        <v>17.526</v>
      </c>
      <c r="K69" s="36"/>
      <c r="L69" s="40"/>
      <c r="M69" s="34"/>
      <c r="N69" s="72"/>
      <c r="O69" s="36"/>
      <c r="P69" s="64"/>
      <c r="Q69" s="64" t="s">
        <v>614</v>
      </c>
      <c r="R69" s="36" t="s">
        <v>71</v>
      </c>
      <c r="S69" s="39"/>
      <c r="T69" s="51" t="s">
        <v>298</v>
      </c>
    </row>
    <row r="70" spans="2:20">
      <c r="B70" s="49" t="s">
        <v>309</v>
      </c>
      <c r="C70" s="34" t="s">
        <v>264</v>
      </c>
      <c r="D70" s="34">
        <v>250</v>
      </c>
      <c r="E70" s="34">
        <v>1</v>
      </c>
      <c r="F70" s="34" t="s">
        <v>281</v>
      </c>
      <c r="G70" s="50" t="s">
        <v>276</v>
      </c>
      <c r="H70" s="50" t="s">
        <v>265</v>
      </c>
      <c r="I70" s="36"/>
      <c r="J70" s="36">
        <v>17.526</v>
      </c>
      <c r="K70" s="36"/>
      <c r="L70" s="40"/>
      <c r="M70" s="34"/>
      <c r="N70" s="72"/>
      <c r="O70" s="36"/>
      <c r="P70" s="64"/>
      <c r="Q70" s="64" t="s">
        <v>614</v>
      </c>
      <c r="R70" s="36" t="s">
        <v>71</v>
      </c>
      <c r="S70" s="39"/>
      <c r="T70" s="51" t="s">
        <v>298</v>
      </c>
    </row>
    <row r="71" spans="2:20">
      <c r="B71" s="49" t="s">
        <v>311</v>
      </c>
      <c r="C71" s="34" t="s">
        <v>264</v>
      </c>
      <c r="D71" s="34">
        <v>65</v>
      </c>
      <c r="E71" s="34">
        <v>0.8</v>
      </c>
      <c r="F71" s="34" t="s">
        <v>281</v>
      </c>
      <c r="G71" s="50" t="s">
        <v>94</v>
      </c>
      <c r="H71" s="50" t="s">
        <v>265</v>
      </c>
      <c r="I71" s="36"/>
      <c r="J71" s="36">
        <v>17.526</v>
      </c>
      <c r="K71" s="36"/>
      <c r="L71" s="40"/>
      <c r="M71" s="34"/>
      <c r="N71" s="72"/>
      <c r="O71" s="36"/>
      <c r="P71" s="64"/>
      <c r="Q71" s="64" t="s">
        <v>614</v>
      </c>
      <c r="R71" s="36" t="s">
        <v>71</v>
      </c>
      <c r="S71" s="39"/>
      <c r="T71" s="51" t="s">
        <v>310</v>
      </c>
    </row>
    <row r="72" spans="2:20">
      <c r="B72" s="49" t="s">
        <v>312</v>
      </c>
      <c r="C72" s="34" t="s">
        <v>264</v>
      </c>
      <c r="D72" s="34">
        <v>65</v>
      </c>
      <c r="E72" s="34">
        <v>1</v>
      </c>
      <c r="F72" s="34" t="s">
        <v>281</v>
      </c>
      <c r="G72" s="50" t="s">
        <v>96</v>
      </c>
      <c r="H72" s="50" t="s">
        <v>265</v>
      </c>
      <c r="I72" s="36"/>
      <c r="J72" s="36">
        <v>17.526</v>
      </c>
      <c r="K72" s="36"/>
      <c r="L72" s="40"/>
      <c r="M72" s="34"/>
      <c r="N72" s="72"/>
      <c r="O72" s="36"/>
      <c r="P72" s="64"/>
      <c r="Q72" s="64" t="s">
        <v>614</v>
      </c>
      <c r="R72" s="36" t="s">
        <v>71</v>
      </c>
      <c r="S72" s="39"/>
      <c r="T72" s="51" t="s">
        <v>310</v>
      </c>
    </row>
    <row r="73" spans="2:20">
      <c r="B73" s="49" t="s">
        <v>313</v>
      </c>
      <c r="C73" s="34" t="s">
        <v>264</v>
      </c>
      <c r="D73" s="34">
        <v>65</v>
      </c>
      <c r="E73" s="34">
        <v>2</v>
      </c>
      <c r="F73" s="34" t="s">
        <v>281</v>
      </c>
      <c r="G73" s="50" t="s">
        <v>94</v>
      </c>
      <c r="H73" s="50" t="s">
        <v>265</v>
      </c>
      <c r="I73" s="36"/>
      <c r="J73" s="36">
        <v>17.526</v>
      </c>
      <c r="K73" s="36"/>
      <c r="L73" s="40"/>
      <c r="M73" s="34"/>
      <c r="N73" s="72"/>
      <c r="O73" s="36"/>
      <c r="P73" s="64"/>
      <c r="Q73" s="64" t="s">
        <v>614</v>
      </c>
      <c r="R73" s="36" t="s">
        <v>71</v>
      </c>
      <c r="S73" s="39"/>
      <c r="T73" s="51" t="s">
        <v>310</v>
      </c>
    </row>
    <row r="74" spans="2:20">
      <c r="B74" s="49" t="s">
        <v>314</v>
      </c>
      <c r="C74" s="34" t="s">
        <v>264</v>
      </c>
      <c r="D74" s="34">
        <v>65</v>
      </c>
      <c r="E74" s="34">
        <v>4</v>
      </c>
      <c r="F74" s="34" t="s">
        <v>281</v>
      </c>
      <c r="G74" s="50" t="s">
        <v>94</v>
      </c>
      <c r="H74" s="50" t="s">
        <v>265</v>
      </c>
      <c r="I74" s="36"/>
      <c r="J74" s="36">
        <v>17.526</v>
      </c>
      <c r="K74" s="36"/>
      <c r="L74" s="40"/>
      <c r="M74" s="34"/>
      <c r="N74" s="72"/>
      <c r="O74" s="36"/>
      <c r="P74" s="64"/>
      <c r="Q74" s="64" t="s">
        <v>614</v>
      </c>
      <c r="R74" s="36" t="s">
        <v>71</v>
      </c>
      <c r="S74" s="39"/>
      <c r="T74" s="51" t="s">
        <v>310</v>
      </c>
    </row>
    <row r="75" spans="2:20">
      <c r="B75" s="49" t="s">
        <v>315</v>
      </c>
      <c r="C75" s="34" t="s">
        <v>264</v>
      </c>
      <c r="D75" s="34">
        <v>65</v>
      </c>
      <c r="E75" s="34">
        <v>6</v>
      </c>
      <c r="F75" s="34" t="s">
        <v>281</v>
      </c>
      <c r="G75" s="50" t="s">
        <v>94</v>
      </c>
      <c r="H75" s="50" t="s">
        <v>265</v>
      </c>
      <c r="I75" s="36"/>
      <c r="J75" s="36">
        <v>17.526</v>
      </c>
      <c r="K75" s="36"/>
      <c r="L75" s="40"/>
      <c r="M75" s="34"/>
      <c r="N75" s="72"/>
      <c r="O75" s="36"/>
      <c r="P75" s="64"/>
      <c r="Q75" s="64" t="s">
        <v>614</v>
      </c>
      <c r="R75" s="36" t="s">
        <v>71</v>
      </c>
      <c r="S75" s="39"/>
      <c r="T75" s="51" t="s">
        <v>310</v>
      </c>
    </row>
    <row r="76" spans="2:20">
      <c r="B76" s="49" t="s">
        <v>316</v>
      </c>
      <c r="C76" s="34" t="s">
        <v>264</v>
      </c>
      <c r="D76" s="34">
        <v>78</v>
      </c>
      <c r="E76" s="34">
        <v>8</v>
      </c>
      <c r="F76" s="34" t="s">
        <v>281</v>
      </c>
      <c r="G76" s="50" t="s">
        <v>94</v>
      </c>
      <c r="H76" s="50" t="s">
        <v>265</v>
      </c>
      <c r="I76" s="36"/>
      <c r="J76" s="36">
        <v>17.526</v>
      </c>
      <c r="K76" s="36"/>
      <c r="L76" s="40"/>
      <c r="M76" s="34"/>
      <c r="N76" s="72"/>
      <c r="O76" s="36"/>
      <c r="P76" s="64"/>
      <c r="Q76" s="64" t="s">
        <v>614</v>
      </c>
      <c r="R76" s="36" t="s">
        <v>71</v>
      </c>
      <c r="S76" s="39"/>
      <c r="T76" s="51" t="s">
        <v>310</v>
      </c>
    </row>
    <row r="77" spans="2:20">
      <c r="B77" s="49" t="s">
        <v>317</v>
      </c>
      <c r="C77" s="34" t="s">
        <v>264</v>
      </c>
      <c r="D77" s="34">
        <v>71</v>
      </c>
      <c r="E77" s="34">
        <v>0.4</v>
      </c>
      <c r="F77" s="34" t="s">
        <v>281</v>
      </c>
      <c r="G77" s="50" t="s">
        <v>94</v>
      </c>
      <c r="H77" s="50" t="s">
        <v>265</v>
      </c>
      <c r="I77" s="36"/>
      <c r="J77" s="36">
        <v>17.526</v>
      </c>
      <c r="K77" s="36"/>
      <c r="L77" s="40"/>
      <c r="M77" s="34"/>
      <c r="N77" s="72"/>
      <c r="O77" s="36"/>
      <c r="P77" s="64"/>
      <c r="Q77" s="64" t="s">
        <v>614</v>
      </c>
      <c r="R77" s="36" t="s">
        <v>71</v>
      </c>
      <c r="S77" s="39"/>
      <c r="T77" s="51" t="s">
        <v>310</v>
      </c>
    </row>
    <row r="78" spans="2:20">
      <c r="B78" s="49" t="s">
        <v>318</v>
      </c>
      <c r="C78" s="34" t="s">
        <v>264</v>
      </c>
      <c r="D78" s="34">
        <v>71</v>
      </c>
      <c r="E78" s="34">
        <v>0.5</v>
      </c>
      <c r="F78" s="34" t="s">
        <v>281</v>
      </c>
      <c r="G78" s="50" t="s">
        <v>94</v>
      </c>
      <c r="H78" s="50" t="s">
        <v>265</v>
      </c>
      <c r="I78" s="36"/>
      <c r="J78" s="36">
        <v>17.526</v>
      </c>
      <c r="K78" s="36"/>
      <c r="L78" s="40"/>
      <c r="M78" s="34"/>
      <c r="N78" s="72"/>
      <c r="O78" s="36"/>
      <c r="P78" s="64"/>
      <c r="Q78" s="64" t="s">
        <v>614</v>
      </c>
      <c r="R78" s="36" t="s">
        <v>71</v>
      </c>
      <c r="S78" s="39"/>
      <c r="T78" s="51" t="s">
        <v>310</v>
      </c>
    </row>
    <row r="79" spans="2:20">
      <c r="B79" s="49" t="s">
        <v>319</v>
      </c>
      <c r="C79" s="34" t="s">
        <v>264</v>
      </c>
      <c r="D79" s="34">
        <v>71</v>
      </c>
      <c r="E79" s="34">
        <v>0.7</v>
      </c>
      <c r="F79" s="34" t="s">
        <v>281</v>
      </c>
      <c r="G79" s="50" t="s">
        <v>94</v>
      </c>
      <c r="H79" s="50" t="s">
        <v>265</v>
      </c>
      <c r="I79" s="36"/>
      <c r="J79" s="36">
        <v>17.526</v>
      </c>
      <c r="K79" s="36"/>
      <c r="L79" s="40"/>
      <c r="M79" s="34"/>
      <c r="N79" s="72"/>
      <c r="O79" s="36"/>
      <c r="P79" s="64"/>
      <c r="Q79" s="64" t="s">
        <v>614</v>
      </c>
      <c r="R79" s="36" t="s">
        <v>71</v>
      </c>
      <c r="S79" s="39"/>
      <c r="T79" s="51" t="s">
        <v>310</v>
      </c>
    </row>
    <row r="80" spans="2:20">
      <c r="B80" s="49" t="s">
        <v>320</v>
      </c>
      <c r="C80" s="34" t="s">
        <v>264</v>
      </c>
      <c r="D80" s="34">
        <v>71</v>
      </c>
      <c r="E80" s="34">
        <v>1</v>
      </c>
      <c r="F80" s="34" t="s">
        <v>281</v>
      </c>
      <c r="G80" s="50" t="s">
        <v>96</v>
      </c>
      <c r="H80" s="50" t="s">
        <v>265</v>
      </c>
      <c r="I80" s="36"/>
      <c r="J80" s="36">
        <v>17.526</v>
      </c>
      <c r="K80" s="36"/>
      <c r="L80" s="40"/>
      <c r="M80" s="34"/>
      <c r="N80" s="72"/>
      <c r="O80" s="36"/>
      <c r="P80" s="64"/>
      <c r="Q80" s="64" t="s">
        <v>614</v>
      </c>
      <c r="R80" s="36" t="s">
        <v>71</v>
      </c>
      <c r="S80" s="39"/>
      <c r="T80" s="51" t="s">
        <v>310</v>
      </c>
    </row>
    <row r="81" spans="2:20">
      <c r="B81" s="49" t="s">
        <v>321</v>
      </c>
      <c r="C81" s="34" t="s">
        <v>264</v>
      </c>
      <c r="D81" s="34">
        <v>71</v>
      </c>
      <c r="E81" s="34">
        <v>2</v>
      </c>
      <c r="F81" s="34" t="s">
        <v>281</v>
      </c>
      <c r="G81" s="50" t="s">
        <v>96</v>
      </c>
      <c r="H81" s="50" t="s">
        <v>265</v>
      </c>
      <c r="I81" s="36"/>
      <c r="J81" s="36">
        <v>17.526</v>
      </c>
      <c r="K81" s="36"/>
      <c r="L81" s="40"/>
      <c r="M81" s="34"/>
      <c r="N81" s="72"/>
      <c r="O81" s="36"/>
      <c r="P81" s="64"/>
      <c r="Q81" s="64" t="s">
        <v>614</v>
      </c>
      <c r="R81" s="36" t="s">
        <v>71</v>
      </c>
      <c r="S81" s="39"/>
      <c r="T81" s="51" t="s">
        <v>310</v>
      </c>
    </row>
    <row r="82" spans="2:20">
      <c r="B82" s="49" t="s">
        <v>322</v>
      </c>
      <c r="C82" s="34" t="s">
        <v>264</v>
      </c>
      <c r="D82" s="34">
        <v>71</v>
      </c>
      <c r="E82" s="34">
        <v>4</v>
      </c>
      <c r="F82" s="34" t="s">
        <v>281</v>
      </c>
      <c r="G82" s="50" t="s">
        <v>96</v>
      </c>
      <c r="H82" s="50" t="s">
        <v>265</v>
      </c>
      <c r="I82" s="36"/>
      <c r="J82" s="36">
        <v>17.526</v>
      </c>
      <c r="K82" s="36"/>
      <c r="L82" s="40"/>
      <c r="M82" s="34"/>
      <c r="N82" s="72"/>
      <c r="O82" s="36"/>
      <c r="P82" s="64"/>
      <c r="Q82" s="64" t="s">
        <v>614</v>
      </c>
      <c r="R82" s="36" t="s">
        <v>71</v>
      </c>
      <c r="S82" s="39"/>
      <c r="T82" s="51" t="s">
        <v>310</v>
      </c>
    </row>
    <row r="83" spans="2:20">
      <c r="B83" s="49" t="s">
        <v>323</v>
      </c>
      <c r="C83" s="34" t="s">
        <v>264</v>
      </c>
      <c r="D83" s="34">
        <v>71</v>
      </c>
      <c r="E83" s="34">
        <v>6</v>
      </c>
      <c r="F83" s="34" t="s">
        <v>281</v>
      </c>
      <c r="G83" s="50" t="s">
        <v>96</v>
      </c>
      <c r="H83" s="50" t="s">
        <v>265</v>
      </c>
      <c r="I83" s="36"/>
      <c r="J83" s="36">
        <v>17.526</v>
      </c>
      <c r="K83" s="36"/>
      <c r="L83" s="40"/>
      <c r="M83" s="34"/>
      <c r="N83" s="72"/>
      <c r="O83" s="36"/>
      <c r="P83" s="64"/>
      <c r="Q83" s="64" t="s">
        <v>614</v>
      </c>
      <c r="R83" s="36" t="s">
        <v>71</v>
      </c>
      <c r="S83" s="39"/>
      <c r="T83" s="51" t="s">
        <v>310</v>
      </c>
    </row>
    <row r="84" spans="2:20">
      <c r="B84" s="49" t="s">
        <v>324</v>
      </c>
      <c r="C84" s="34" t="s">
        <v>264</v>
      </c>
      <c r="D84" s="34">
        <v>110</v>
      </c>
      <c r="E84" s="34">
        <v>0.5</v>
      </c>
      <c r="F84" s="34" t="s">
        <v>281</v>
      </c>
      <c r="G84" s="50" t="s">
        <v>94</v>
      </c>
      <c r="H84" s="50" t="s">
        <v>265</v>
      </c>
      <c r="I84" s="36"/>
      <c r="J84" s="36">
        <v>17.526</v>
      </c>
      <c r="K84" s="36"/>
      <c r="L84" s="40"/>
      <c r="M84" s="34"/>
      <c r="N84" s="72"/>
      <c r="O84" s="36"/>
      <c r="P84" s="64"/>
      <c r="Q84" s="64" t="s">
        <v>614</v>
      </c>
      <c r="R84" s="36" t="s">
        <v>71</v>
      </c>
      <c r="S84" s="39"/>
      <c r="T84" s="51" t="s">
        <v>310</v>
      </c>
    </row>
    <row r="85" spans="2:20">
      <c r="B85" s="49" t="s">
        <v>325</v>
      </c>
      <c r="C85" s="34" t="s">
        <v>264</v>
      </c>
      <c r="D85" s="34">
        <v>110</v>
      </c>
      <c r="E85" s="34">
        <v>0.8</v>
      </c>
      <c r="F85" s="34" t="s">
        <v>281</v>
      </c>
      <c r="G85" s="50" t="s">
        <v>96</v>
      </c>
      <c r="H85" s="50" t="s">
        <v>265</v>
      </c>
      <c r="I85" s="36"/>
      <c r="J85" s="36">
        <v>17.526</v>
      </c>
      <c r="K85" s="36"/>
      <c r="L85" s="40"/>
      <c r="M85" s="34"/>
      <c r="N85" s="72"/>
      <c r="O85" s="36"/>
      <c r="P85" s="64"/>
      <c r="Q85" s="64" t="s">
        <v>614</v>
      </c>
      <c r="R85" s="36" t="s">
        <v>71</v>
      </c>
      <c r="S85" s="39"/>
      <c r="T85" s="51" t="s">
        <v>310</v>
      </c>
    </row>
    <row r="86" spans="2:20">
      <c r="B86" s="49" t="s">
        <v>326</v>
      </c>
      <c r="C86" s="34" t="s">
        <v>264</v>
      </c>
      <c r="D86" s="34">
        <v>110</v>
      </c>
      <c r="E86" s="34">
        <v>1</v>
      </c>
      <c r="F86" s="34" t="s">
        <v>281</v>
      </c>
      <c r="G86" s="50" t="s">
        <v>96</v>
      </c>
      <c r="H86" s="50" t="s">
        <v>265</v>
      </c>
      <c r="I86" s="36"/>
      <c r="J86" s="36">
        <v>17.526</v>
      </c>
      <c r="K86" s="36"/>
      <c r="L86" s="40"/>
      <c r="M86" s="34"/>
      <c r="N86" s="72"/>
      <c r="O86" s="36"/>
      <c r="P86" s="64"/>
      <c r="Q86" s="64" t="s">
        <v>614</v>
      </c>
      <c r="R86" s="36" t="s">
        <v>71</v>
      </c>
      <c r="S86" s="39"/>
      <c r="T86" s="51" t="s">
        <v>310</v>
      </c>
    </row>
    <row r="87" spans="2:20">
      <c r="B87" s="49" t="s">
        <v>327</v>
      </c>
      <c r="C87" s="34" t="s">
        <v>264</v>
      </c>
      <c r="D87" s="34">
        <v>110</v>
      </c>
      <c r="E87" s="34">
        <v>2</v>
      </c>
      <c r="F87" s="34" t="s">
        <v>281</v>
      </c>
      <c r="G87" s="50" t="s">
        <v>96</v>
      </c>
      <c r="H87" s="50" t="s">
        <v>265</v>
      </c>
      <c r="I87" s="36"/>
      <c r="J87" s="36">
        <v>17.526</v>
      </c>
      <c r="K87" s="36"/>
      <c r="L87" s="40"/>
      <c r="M87" s="34"/>
      <c r="N87" s="72"/>
      <c r="O87" s="36"/>
      <c r="P87" s="64"/>
      <c r="Q87" s="64" t="s">
        <v>614</v>
      </c>
      <c r="R87" s="36" t="s">
        <v>71</v>
      </c>
      <c r="S87" s="39"/>
      <c r="T87" s="51" t="s">
        <v>310</v>
      </c>
    </row>
    <row r="88" spans="2:20">
      <c r="B88" s="49" t="s">
        <v>328</v>
      </c>
      <c r="C88" s="34" t="s">
        <v>264</v>
      </c>
      <c r="D88" s="34">
        <v>110</v>
      </c>
      <c r="E88" s="34">
        <v>4</v>
      </c>
      <c r="F88" s="34" t="s">
        <v>281</v>
      </c>
      <c r="G88" s="50" t="s">
        <v>96</v>
      </c>
      <c r="H88" s="50" t="s">
        <v>265</v>
      </c>
      <c r="I88" s="36"/>
      <c r="J88" s="36">
        <v>17.526</v>
      </c>
      <c r="K88" s="36"/>
      <c r="L88" s="40"/>
      <c r="M88" s="34"/>
      <c r="N88" s="72"/>
      <c r="O88" s="36"/>
      <c r="P88" s="64"/>
      <c r="Q88" s="64" t="s">
        <v>614</v>
      </c>
      <c r="R88" s="36" t="s">
        <v>71</v>
      </c>
      <c r="S88" s="39"/>
      <c r="T88" s="51" t="s">
        <v>310</v>
      </c>
    </row>
    <row r="89" spans="2:20">
      <c r="B89" s="49" t="s">
        <v>329</v>
      </c>
      <c r="C89" s="34" t="s">
        <v>264</v>
      </c>
      <c r="D89" s="34">
        <v>110</v>
      </c>
      <c r="E89" s="34">
        <v>6</v>
      </c>
      <c r="F89" s="34" t="s">
        <v>281</v>
      </c>
      <c r="G89" s="50" t="s">
        <v>96</v>
      </c>
      <c r="H89" s="50" t="s">
        <v>265</v>
      </c>
      <c r="I89" s="36"/>
      <c r="J89" s="36">
        <v>17.526</v>
      </c>
      <c r="K89" s="36"/>
      <c r="L89" s="40"/>
      <c r="M89" s="34"/>
      <c r="N89" s="72"/>
      <c r="O89" s="36"/>
      <c r="P89" s="64"/>
      <c r="Q89" s="64" t="s">
        <v>614</v>
      </c>
      <c r="R89" s="36" t="s">
        <v>71</v>
      </c>
      <c r="S89" s="39"/>
      <c r="T89" s="51" t="s">
        <v>310</v>
      </c>
    </row>
    <row r="90" spans="2:20">
      <c r="B90" s="49" t="s">
        <v>331</v>
      </c>
      <c r="C90" s="34" t="s">
        <v>264</v>
      </c>
      <c r="D90" s="34">
        <v>65</v>
      </c>
      <c r="E90" s="34">
        <v>0.8</v>
      </c>
      <c r="F90" s="34" t="s">
        <v>281</v>
      </c>
      <c r="G90" s="50" t="s">
        <v>94</v>
      </c>
      <c r="H90" s="50" t="s">
        <v>265</v>
      </c>
      <c r="I90" s="36"/>
      <c r="J90" s="36">
        <v>17.526</v>
      </c>
      <c r="K90" s="36"/>
      <c r="L90" s="40"/>
      <c r="M90" s="34"/>
      <c r="N90" s="72"/>
      <c r="O90" s="36"/>
      <c r="P90" s="64"/>
      <c r="Q90" s="64" t="s">
        <v>614</v>
      </c>
      <c r="R90" s="36" t="s">
        <v>71</v>
      </c>
      <c r="S90" s="39"/>
      <c r="T90" s="51" t="s">
        <v>330</v>
      </c>
    </row>
    <row r="91" spans="2:20">
      <c r="B91" s="49" t="s">
        <v>332</v>
      </c>
      <c r="C91" s="34" t="s">
        <v>264</v>
      </c>
      <c r="D91" s="34">
        <v>65</v>
      </c>
      <c r="E91" s="34">
        <v>1</v>
      </c>
      <c r="F91" s="34" t="s">
        <v>281</v>
      </c>
      <c r="G91" s="50" t="s">
        <v>96</v>
      </c>
      <c r="H91" s="50" t="s">
        <v>265</v>
      </c>
      <c r="I91" s="36"/>
      <c r="J91" s="36">
        <v>17.526</v>
      </c>
      <c r="K91" s="36"/>
      <c r="L91" s="40"/>
      <c r="M91" s="34"/>
      <c r="N91" s="72"/>
      <c r="O91" s="36"/>
      <c r="P91" s="64"/>
      <c r="Q91" s="64" t="s">
        <v>614</v>
      </c>
      <c r="R91" s="36" t="s">
        <v>71</v>
      </c>
      <c r="S91" s="39"/>
      <c r="T91" s="51" t="s">
        <v>330</v>
      </c>
    </row>
    <row r="92" spans="2:20">
      <c r="B92" s="49" t="s">
        <v>333</v>
      </c>
      <c r="C92" s="34" t="s">
        <v>264</v>
      </c>
      <c r="D92" s="34">
        <v>65</v>
      </c>
      <c r="E92" s="34">
        <v>2</v>
      </c>
      <c r="F92" s="34" t="s">
        <v>281</v>
      </c>
      <c r="G92" s="50" t="s">
        <v>94</v>
      </c>
      <c r="H92" s="50" t="s">
        <v>265</v>
      </c>
      <c r="I92" s="36"/>
      <c r="J92" s="36">
        <v>17.526</v>
      </c>
      <c r="K92" s="36"/>
      <c r="L92" s="40"/>
      <c r="M92" s="34"/>
      <c r="N92" s="72"/>
      <c r="O92" s="36"/>
      <c r="P92" s="64"/>
      <c r="Q92" s="64" t="s">
        <v>614</v>
      </c>
      <c r="R92" s="36" t="s">
        <v>71</v>
      </c>
      <c r="S92" s="39"/>
      <c r="T92" s="51" t="s">
        <v>330</v>
      </c>
    </row>
    <row r="93" spans="2:20">
      <c r="B93" s="49" t="s">
        <v>334</v>
      </c>
      <c r="C93" s="34" t="s">
        <v>264</v>
      </c>
      <c r="D93" s="34">
        <v>65</v>
      </c>
      <c r="E93" s="34">
        <v>4</v>
      </c>
      <c r="F93" s="34" t="s">
        <v>281</v>
      </c>
      <c r="G93" s="50" t="s">
        <v>94</v>
      </c>
      <c r="H93" s="50" t="s">
        <v>265</v>
      </c>
      <c r="I93" s="36"/>
      <c r="J93" s="36">
        <v>17.526</v>
      </c>
      <c r="K93" s="36"/>
      <c r="L93" s="40"/>
      <c r="M93" s="34"/>
      <c r="N93" s="72"/>
      <c r="O93" s="36"/>
      <c r="P93" s="64"/>
      <c r="Q93" s="64" t="s">
        <v>614</v>
      </c>
      <c r="R93" s="36" t="s">
        <v>71</v>
      </c>
      <c r="S93" s="39"/>
      <c r="T93" s="51" t="s">
        <v>330</v>
      </c>
    </row>
    <row r="94" spans="2:20">
      <c r="B94" s="49" t="s">
        <v>335</v>
      </c>
      <c r="C94" s="34" t="s">
        <v>264</v>
      </c>
      <c r="D94" s="34">
        <v>65</v>
      </c>
      <c r="E94" s="34">
        <v>6</v>
      </c>
      <c r="F94" s="34" t="s">
        <v>281</v>
      </c>
      <c r="G94" s="50" t="s">
        <v>94</v>
      </c>
      <c r="H94" s="50" t="s">
        <v>265</v>
      </c>
      <c r="I94" s="36"/>
      <c r="J94" s="36">
        <v>17.526</v>
      </c>
      <c r="K94" s="36"/>
      <c r="L94" s="40"/>
      <c r="M94" s="34"/>
      <c r="N94" s="72"/>
      <c r="O94" s="36"/>
      <c r="P94" s="64"/>
      <c r="Q94" s="64" t="s">
        <v>614</v>
      </c>
      <c r="R94" s="36" t="s">
        <v>71</v>
      </c>
      <c r="S94" s="39"/>
      <c r="T94" s="51" t="s">
        <v>330</v>
      </c>
    </row>
    <row r="95" spans="2:20">
      <c r="B95" s="49" t="s">
        <v>336</v>
      </c>
      <c r="C95" s="34" t="s">
        <v>264</v>
      </c>
      <c r="D95" s="34">
        <v>65</v>
      </c>
      <c r="E95" s="34">
        <v>8</v>
      </c>
      <c r="F95" s="34" t="s">
        <v>281</v>
      </c>
      <c r="G95" s="50" t="s">
        <v>94</v>
      </c>
      <c r="H95" s="50" t="s">
        <v>265</v>
      </c>
      <c r="I95" s="36"/>
      <c r="J95" s="36">
        <v>17.526</v>
      </c>
      <c r="K95" s="36"/>
      <c r="L95" s="40"/>
      <c r="M95" s="34"/>
      <c r="N95" s="72"/>
      <c r="O95" s="36"/>
      <c r="P95" s="64"/>
      <c r="Q95" s="64" t="s">
        <v>614</v>
      </c>
      <c r="R95" s="36" t="s">
        <v>71</v>
      </c>
      <c r="S95" s="39"/>
      <c r="T95" s="51" t="s">
        <v>330</v>
      </c>
    </row>
    <row r="96" spans="2:20">
      <c r="B96" s="49" t="s">
        <v>337</v>
      </c>
      <c r="C96" s="34" t="s">
        <v>264</v>
      </c>
      <c r="D96" s="34">
        <v>78</v>
      </c>
      <c r="E96" s="34">
        <v>0.4</v>
      </c>
      <c r="F96" s="34" t="s">
        <v>281</v>
      </c>
      <c r="G96" s="50" t="s">
        <v>94</v>
      </c>
      <c r="H96" s="50" t="s">
        <v>265</v>
      </c>
      <c r="I96" s="36"/>
      <c r="J96" s="36">
        <v>17.526</v>
      </c>
      <c r="K96" s="36"/>
      <c r="L96" s="40"/>
      <c r="M96" s="34"/>
      <c r="N96" s="72"/>
      <c r="O96" s="36"/>
      <c r="P96" s="64"/>
      <c r="Q96" s="64" t="s">
        <v>614</v>
      </c>
      <c r="R96" s="36" t="s">
        <v>71</v>
      </c>
      <c r="S96" s="39"/>
      <c r="T96" s="51" t="s">
        <v>330</v>
      </c>
    </row>
    <row r="97" spans="2:20">
      <c r="B97" s="49" t="s">
        <v>338</v>
      </c>
      <c r="C97" s="34" t="s">
        <v>264</v>
      </c>
      <c r="D97" s="34">
        <v>71</v>
      </c>
      <c r="E97" s="34">
        <v>0.5</v>
      </c>
      <c r="F97" s="34" t="s">
        <v>281</v>
      </c>
      <c r="G97" s="50" t="s">
        <v>94</v>
      </c>
      <c r="H97" s="50" t="s">
        <v>265</v>
      </c>
      <c r="I97" s="36"/>
      <c r="J97" s="36">
        <v>17.526</v>
      </c>
      <c r="K97" s="36"/>
      <c r="L97" s="40"/>
      <c r="M97" s="34"/>
      <c r="N97" s="72"/>
      <c r="O97" s="36"/>
      <c r="P97" s="64"/>
      <c r="Q97" s="64" t="s">
        <v>614</v>
      </c>
      <c r="R97" s="36" t="s">
        <v>71</v>
      </c>
      <c r="S97" s="39"/>
      <c r="T97" s="51" t="s">
        <v>330</v>
      </c>
    </row>
    <row r="98" spans="2:20">
      <c r="B98" s="49" t="s">
        <v>339</v>
      </c>
      <c r="C98" s="34" t="s">
        <v>264</v>
      </c>
      <c r="D98" s="34">
        <v>71</v>
      </c>
      <c r="E98" s="34">
        <v>0.5</v>
      </c>
      <c r="F98" s="34" t="s">
        <v>281</v>
      </c>
      <c r="G98" s="50" t="s">
        <v>340</v>
      </c>
      <c r="H98" s="50" t="s">
        <v>265</v>
      </c>
      <c r="I98" s="36"/>
      <c r="J98" s="36">
        <v>17.526</v>
      </c>
      <c r="K98" s="36"/>
      <c r="L98" s="40"/>
      <c r="M98" s="34"/>
      <c r="N98" s="72"/>
      <c r="O98" s="36"/>
      <c r="P98" s="64"/>
      <c r="Q98" s="64" t="s">
        <v>614</v>
      </c>
      <c r="R98" s="36" t="s">
        <v>71</v>
      </c>
      <c r="S98" s="39"/>
      <c r="T98" s="51" t="s">
        <v>330</v>
      </c>
    </row>
    <row r="99" spans="2:20">
      <c r="B99" s="49" t="s">
        <v>341</v>
      </c>
      <c r="C99" s="34" t="s">
        <v>264</v>
      </c>
      <c r="D99" s="34">
        <v>71</v>
      </c>
      <c r="E99" s="34">
        <v>0.7</v>
      </c>
      <c r="F99" s="34" t="s">
        <v>281</v>
      </c>
      <c r="G99" s="50" t="s">
        <v>94</v>
      </c>
      <c r="H99" s="50" t="s">
        <v>265</v>
      </c>
      <c r="I99" s="36"/>
      <c r="J99" s="36">
        <v>17.526</v>
      </c>
      <c r="K99" s="36"/>
      <c r="L99" s="40"/>
      <c r="M99" s="34"/>
      <c r="N99" s="72"/>
      <c r="O99" s="36"/>
      <c r="P99" s="64"/>
      <c r="Q99" s="64" t="s">
        <v>614</v>
      </c>
      <c r="R99" s="36" t="s">
        <v>71</v>
      </c>
      <c r="S99" s="39"/>
      <c r="T99" s="51" t="s">
        <v>330</v>
      </c>
    </row>
    <row r="100" spans="2:20">
      <c r="B100" s="49" t="s">
        <v>342</v>
      </c>
      <c r="C100" s="34" t="s">
        <v>264</v>
      </c>
      <c r="D100" s="34">
        <v>71</v>
      </c>
      <c r="E100" s="34">
        <v>1</v>
      </c>
      <c r="F100" s="34" t="s">
        <v>281</v>
      </c>
      <c r="G100" s="50" t="s">
        <v>343</v>
      </c>
      <c r="H100" s="50" t="s">
        <v>265</v>
      </c>
      <c r="I100" s="36"/>
      <c r="J100" s="36">
        <v>17.526</v>
      </c>
      <c r="K100" s="36"/>
      <c r="L100" s="40"/>
      <c r="M100" s="34"/>
      <c r="N100" s="72"/>
      <c r="O100" s="36"/>
      <c r="P100" s="64"/>
      <c r="Q100" s="64" t="s">
        <v>614</v>
      </c>
      <c r="R100" s="36" t="s">
        <v>71</v>
      </c>
      <c r="S100" s="39"/>
      <c r="T100" s="51" t="s">
        <v>330</v>
      </c>
    </row>
    <row r="101" spans="2:20">
      <c r="B101" s="49" t="s">
        <v>344</v>
      </c>
      <c r="C101" s="34" t="s">
        <v>264</v>
      </c>
      <c r="D101" s="34">
        <v>71</v>
      </c>
      <c r="E101" s="34">
        <v>2</v>
      </c>
      <c r="F101" s="34" t="s">
        <v>281</v>
      </c>
      <c r="G101" s="50" t="s">
        <v>96</v>
      </c>
      <c r="H101" s="50" t="s">
        <v>265</v>
      </c>
      <c r="I101" s="36"/>
      <c r="J101" s="36">
        <v>17.526</v>
      </c>
      <c r="K101" s="36"/>
      <c r="L101" s="40"/>
      <c r="M101" s="34"/>
      <c r="N101" s="72"/>
      <c r="O101" s="36"/>
      <c r="P101" s="64"/>
      <c r="Q101" s="64" t="s">
        <v>614</v>
      </c>
      <c r="R101" s="36" t="s">
        <v>71</v>
      </c>
      <c r="S101" s="39"/>
      <c r="T101" s="51" t="s">
        <v>330</v>
      </c>
    </row>
    <row r="102" spans="2:20">
      <c r="B102" s="49" t="s">
        <v>345</v>
      </c>
      <c r="C102" s="34" t="s">
        <v>264</v>
      </c>
      <c r="D102" s="34">
        <v>71</v>
      </c>
      <c r="E102" s="34">
        <v>4</v>
      </c>
      <c r="F102" s="34" t="s">
        <v>281</v>
      </c>
      <c r="G102" s="50" t="s">
        <v>96</v>
      </c>
      <c r="H102" s="50" t="s">
        <v>265</v>
      </c>
      <c r="I102" s="36"/>
      <c r="J102" s="36">
        <v>17.526</v>
      </c>
      <c r="K102" s="36"/>
      <c r="L102" s="40"/>
      <c r="M102" s="34"/>
      <c r="N102" s="72"/>
      <c r="O102" s="36"/>
      <c r="P102" s="64"/>
      <c r="Q102" s="64" t="s">
        <v>614</v>
      </c>
      <c r="R102" s="36" t="s">
        <v>71</v>
      </c>
      <c r="S102" s="39"/>
      <c r="T102" s="51" t="s">
        <v>330</v>
      </c>
    </row>
    <row r="103" spans="2:20">
      <c r="B103" s="49" t="s">
        <v>346</v>
      </c>
      <c r="C103" s="34" t="s">
        <v>264</v>
      </c>
      <c r="D103" s="34">
        <v>71</v>
      </c>
      <c r="E103" s="34">
        <v>6</v>
      </c>
      <c r="F103" s="34" t="s">
        <v>281</v>
      </c>
      <c r="G103" s="50" t="s">
        <v>96</v>
      </c>
      <c r="H103" s="50" t="s">
        <v>265</v>
      </c>
      <c r="I103" s="36"/>
      <c r="J103" s="36">
        <v>17.526</v>
      </c>
      <c r="K103" s="36"/>
      <c r="L103" s="40"/>
      <c r="M103" s="34"/>
      <c r="N103" s="72"/>
      <c r="O103" s="36"/>
      <c r="P103" s="64"/>
      <c r="Q103" s="64" t="s">
        <v>614</v>
      </c>
      <c r="R103" s="36" t="s">
        <v>71</v>
      </c>
      <c r="S103" s="39"/>
      <c r="T103" s="51" t="s">
        <v>330</v>
      </c>
    </row>
    <row r="104" spans="2:20">
      <c r="B104" s="49" t="s">
        <v>347</v>
      </c>
      <c r="C104" s="34" t="s">
        <v>264</v>
      </c>
      <c r="D104" s="34">
        <v>110</v>
      </c>
      <c r="E104" s="34">
        <v>0.5</v>
      </c>
      <c r="F104" s="34" t="s">
        <v>281</v>
      </c>
      <c r="G104" s="50" t="s">
        <v>94</v>
      </c>
      <c r="H104" s="50" t="s">
        <v>265</v>
      </c>
      <c r="I104" s="36"/>
      <c r="J104" s="36">
        <v>17.526</v>
      </c>
      <c r="K104" s="36"/>
      <c r="L104" s="40"/>
      <c r="M104" s="34"/>
      <c r="N104" s="72"/>
      <c r="O104" s="36"/>
      <c r="P104" s="64"/>
      <c r="Q104" s="64" t="s">
        <v>614</v>
      </c>
      <c r="R104" s="36" t="s">
        <v>71</v>
      </c>
      <c r="S104" s="39"/>
      <c r="T104" s="51" t="s">
        <v>330</v>
      </c>
    </row>
    <row r="105" spans="2:20">
      <c r="B105" s="49" t="s">
        <v>348</v>
      </c>
      <c r="C105" s="34" t="s">
        <v>264</v>
      </c>
      <c r="D105" s="34">
        <v>110</v>
      </c>
      <c r="E105" s="34">
        <v>1</v>
      </c>
      <c r="F105" s="34" t="s">
        <v>281</v>
      </c>
      <c r="G105" s="50" t="s">
        <v>96</v>
      </c>
      <c r="H105" s="50" t="s">
        <v>265</v>
      </c>
      <c r="I105" s="36"/>
      <c r="J105" s="36">
        <v>17.526</v>
      </c>
      <c r="K105" s="36"/>
      <c r="L105" s="40"/>
      <c r="M105" s="34"/>
      <c r="N105" s="72"/>
      <c r="O105" s="36"/>
      <c r="P105" s="64"/>
      <c r="Q105" s="64" t="s">
        <v>614</v>
      </c>
      <c r="R105" s="36" t="s">
        <v>71</v>
      </c>
      <c r="S105" s="39"/>
      <c r="T105" s="51" t="s">
        <v>330</v>
      </c>
    </row>
    <row r="106" spans="2:20">
      <c r="B106" s="49" t="s">
        <v>349</v>
      </c>
      <c r="C106" s="34" t="s">
        <v>264</v>
      </c>
      <c r="D106" s="34">
        <v>110</v>
      </c>
      <c r="E106" s="34">
        <v>2</v>
      </c>
      <c r="F106" s="34" t="s">
        <v>281</v>
      </c>
      <c r="G106" s="50" t="s">
        <v>96</v>
      </c>
      <c r="H106" s="50" t="s">
        <v>265</v>
      </c>
      <c r="I106" s="36"/>
      <c r="J106" s="36">
        <v>17.526</v>
      </c>
      <c r="K106" s="36"/>
      <c r="L106" s="40"/>
      <c r="M106" s="34"/>
      <c r="N106" s="72"/>
      <c r="O106" s="36"/>
      <c r="P106" s="64"/>
      <c r="Q106" s="64" t="s">
        <v>614</v>
      </c>
      <c r="R106" s="36" t="s">
        <v>71</v>
      </c>
      <c r="S106" s="39"/>
      <c r="T106" s="51" t="s">
        <v>330</v>
      </c>
    </row>
    <row r="107" spans="2:20">
      <c r="B107" s="49" t="s">
        <v>350</v>
      </c>
      <c r="C107" s="34" t="s">
        <v>264</v>
      </c>
      <c r="D107" s="34">
        <v>110</v>
      </c>
      <c r="E107" s="34">
        <v>4</v>
      </c>
      <c r="F107" s="34" t="s">
        <v>281</v>
      </c>
      <c r="G107" s="50" t="s">
        <v>96</v>
      </c>
      <c r="H107" s="50" t="s">
        <v>265</v>
      </c>
      <c r="I107" s="36"/>
      <c r="J107" s="36">
        <v>17.526</v>
      </c>
      <c r="K107" s="36"/>
      <c r="L107" s="40"/>
      <c r="M107" s="34"/>
      <c r="N107" s="72"/>
      <c r="O107" s="36"/>
      <c r="P107" s="64"/>
      <c r="Q107" s="64" t="s">
        <v>614</v>
      </c>
      <c r="R107" s="36" t="s">
        <v>71</v>
      </c>
      <c r="S107" s="39"/>
      <c r="T107" s="51" t="s">
        <v>330</v>
      </c>
    </row>
    <row r="108" spans="2:20">
      <c r="B108" s="49" t="s">
        <v>351</v>
      </c>
      <c r="C108" s="34" t="s">
        <v>264</v>
      </c>
      <c r="D108" s="34">
        <v>110</v>
      </c>
      <c r="E108" s="34">
        <v>5</v>
      </c>
      <c r="F108" s="34" t="s">
        <v>281</v>
      </c>
      <c r="G108" s="50" t="s">
        <v>96</v>
      </c>
      <c r="H108" s="50" t="s">
        <v>265</v>
      </c>
      <c r="I108" s="36"/>
      <c r="J108" s="36">
        <v>17.526</v>
      </c>
      <c r="K108" s="36"/>
      <c r="L108" s="40"/>
      <c r="M108" s="34"/>
      <c r="N108" s="72"/>
      <c r="O108" s="36"/>
      <c r="P108" s="64"/>
      <c r="Q108" s="64" t="s">
        <v>614</v>
      </c>
      <c r="R108" s="36" t="s">
        <v>71</v>
      </c>
      <c r="S108" s="39"/>
      <c r="T108" s="51" t="s">
        <v>330</v>
      </c>
    </row>
    <row r="109" spans="2:20">
      <c r="B109" s="49" t="s">
        <v>352</v>
      </c>
      <c r="C109" s="34" t="s">
        <v>264</v>
      </c>
      <c r="D109" s="34">
        <v>110</v>
      </c>
      <c r="E109" s="34">
        <v>6</v>
      </c>
      <c r="F109" s="34" t="s">
        <v>281</v>
      </c>
      <c r="G109" s="50" t="s">
        <v>96</v>
      </c>
      <c r="H109" s="50" t="s">
        <v>265</v>
      </c>
      <c r="I109" s="36"/>
      <c r="J109" s="36">
        <v>17.526</v>
      </c>
      <c r="K109" s="36"/>
      <c r="L109" s="40"/>
      <c r="M109" s="34"/>
      <c r="N109" s="72"/>
      <c r="O109" s="36"/>
      <c r="P109" s="64"/>
      <c r="Q109" s="64" t="s">
        <v>614</v>
      </c>
      <c r="R109" s="36" t="s">
        <v>71</v>
      </c>
      <c r="S109" s="39"/>
      <c r="T109" s="51" t="s">
        <v>330</v>
      </c>
    </row>
    <row r="110" spans="2:20">
      <c r="B110" s="49" t="s">
        <v>353</v>
      </c>
      <c r="C110" s="34" t="s">
        <v>264</v>
      </c>
      <c r="D110" s="34">
        <v>150</v>
      </c>
      <c r="E110" s="34">
        <v>0.5</v>
      </c>
      <c r="F110" s="34" t="s">
        <v>281</v>
      </c>
      <c r="G110" s="50" t="s">
        <v>94</v>
      </c>
      <c r="H110" s="50" t="s">
        <v>265</v>
      </c>
      <c r="I110" s="36"/>
      <c r="J110" s="36">
        <v>17.526</v>
      </c>
      <c r="K110" s="36"/>
      <c r="L110" s="40"/>
      <c r="M110" s="34"/>
      <c r="N110" s="72"/>
      <c r="O110" s="36"/>
      <c r="P110" s="64"/>
      <c r="Q110" s="64" t="s">
        <v>614</v>
      </c>
      <c r="R110" s="36" t="s">
        <v>71</v>
      </c>
      <c r="S110" s="39"/>
      <c r="T110" s="51" t="s">
        <v>330</v>
      </c>
    </row>
    <row r="111" spans="2:20">
      <c r="B111" s="49" t="s">
        <v>354</v>
      </c>
      <c r="C111" s="34" t="s">
        <v>264</v>
      </c>
      <c r="D111" s="34">
        <v>150</v>
      </c>
      <c r="E111" s="34">
        <v>0.5</v>
      </c>
      <c r="F111" s="34" t="s">
        <v>281</v>
      </c>
      <c r="G111" s="50" t="s">
        <v>94</v>
      </c>
      <c r="H111" s="50" t="s">
        <v>265</v>
      </c>
      <c r="I111" s="36"/>
      <c r="J111" s="36">
        <v>17.526</v>
      </c>
      <c r="K111" s="36"/>
      <c r="L111" s="40"/>
      <c r="M111" s="34"/>
      <c r="N111" s="72"/>
      <c r="O111" s="36"/>
      <c r="P111" s="64"/>
      <c r="Q111" s="64" t="s">
        <v>614</v>
      </c>
      <c r="R111" s="36" t="s">
        <v>71</v>
      </c>
      <c r="S111" s="39"/>
      <c r="T111" s="51" t="s">
        <v>330</v>
      </c>
    </row>
    <row r="112" spans="2:20">
      <c r="B112" s="49" t="s">
        <v>355</v>
      </c>
      <c r="C112" s="34" t="s">
        <v>264</v>
      </c>
      <c r="D112" s="34">
        <v>150</v>
      </c>
      <c r="E112" s="34">
        <v>1</v>
      </c>
      <c r="F112" s="34" t="s">
        <v>281</v>
      </c>
      <c r="G112" s="50" t="s">
        <v>94</v>
      </c>
      <c r="H112" s="50" t="s">
        <v>265</v>
      </c>
      <c r="I112" s="36"/>
      <c r="J112" s="36">
        <v>17.526</v>
      </c>
      <c r="K112" s="36"/>
      <c r="L112" s="40"/>
      <c r="M112" s="34"/>
      <c r="N112" s="72"/>
      <c r="O112" s="36"/>
      <c r="P112" s="64"/>
      <c r="Q112" s="64" t="s">
        <v>614</v>
      </c>
      <c r="R112" s="36" t="s">
        <v>71</v>
      </c>
      <c r="S112" s="39"/>
      <c r="T112" s="51" t="s">
        <v>330</v>
      </c>
    </row>
    <row r="113" spans="2:20">
      <c r="B113" s="49" t="s">
        <v>356</v>
      </c>
      <c r="C113" s="34" t="s">
        <v>264</v>
      </c>
      <c r="D113" s="34">
        <v>150</v>
      </c>
      <c r="E113" s="34">
        <v>2</v>
      </c>
      <c r="F113" s="34" t="s">
        <v>281</v>
      </c>
      <c r="G113" s="50" t="s">
        <v>94</v>
      </c>
      <c r="H113" s="50" t="s">
        <v>265</v>
      </c>
      <c r="I113" s="36"/>
      <c r="J113" s="36">
        <v>17.526</v>
      </c>
      <c r="K113" s="36"/>
      <c r="L113" s="40"/>
      <c r="M113" s="34"/>
      <c r="N113" s="72"/>
      <c r="O113" s="36"/>
      <c r="P113" s="64"/>
      <c r="Q113" s="64" t="s">
        <v>614</v>
      </c>
      <c r="R113" s="36" t="s">
        <v>71</v>
      </c>
      <c r="S113" s="39"/>
      <c r="T113" s="51" t="s">
        <v>330</v>
      </c>
    </row>
    <row r="114" spans="2:20">
      <c r="B114" s="49" t="s">
        <v>357</v>
      </c>
      <c r="C114" s="34" t="s">
        <v>264</v>
      </c>
      <c r="D114" s="34">
        <v>150</v>
      </c>
      <c r="E114" s="34">
        <v>3</v>
      </c>
      <c r="F114" s="34" t="s">
        <v>281</v>
      </c>
      <c r="G114" s="50" t="s">
        <v>94</v>
      </c>
      <c r="H114" s="50" t="s">
        <v>265</v>
      </c>
      <c r="I114" s="36"/>
      <c r="J114" s="36">
        <v>17.526</v>
      </c>
      <c r="K114" s="36"/>
      <c r="L114" s="40"/>
      <c r="M114" s="34"/>
      <c r="N114" s="72"/>
      <c r="O114" s="36"/>
      <c r="P114" s="64"/>
      <c r="Q114" s="64" t="s">
        <v>614</v>
      </c>
      <c r="R114" s="36" t="s">
        <v>71</v>
      </c>
      <c r="S114" s="39"/>
      <c r="T114" s="51" t="s">
        <v>330</v>
      </c>
    </row>
    <row r="115" spans="2:20">
      <c r="B115" s="49" t="s">
        <v>358</v>
      </c>
      <c r="C115" s="34" t="s">
        <v>264</v>
      </c>
      <c r="D115" s="34">
        <v>220</v>
      </c>
      <c r="E115" s="34">
        <v>1</v>
      </c>
      <c r="F115" s="34" t="s">
        <v>281</v>
      </c>
      <c r="G115" s="50" t="s">
        <v>94</v>
      </c>
      <c r="H115" s="50" t="s">
        <v>265</v>
      </c>
      <c r="I115" s="36"/>
      <c r="J115" s="36">
        <v>17.526</v>
      </c>
      <c r="K115" s="36"/>
      <c r="L115" s="40"/>
      <c r="M115" s="34"/>
      <c r="N115" s="72"/>
      <c r="O115" s="36"/>
      <c r="P115" s="64"/>
      <c r="Q115" s="64" t="s">
        <v>614</v>
      </c>
      <c r="R115" s="36" t="s">
        <v>71</v>
      </c>
      <c r="S115" s="39"/>
      <c r="T115" s="51" t="s">
        <v>330</v>
      </c>
    </row>
    <row r="116" spans="2:20">
      <c r="B116" s="49" t="s">
        <v>359</v>
      </c>
      <c r="C116" s="34" t="s">
        <v>264</v>
      </c>
      <c r="D116" s="34">
        <v>220</v>
      </c>
      <c r="E116" s="34">
        <v>2</v>
      </c>
      <c r="F116" s="34" t="s">
        <v>281</v>
      </c>
      <c r="G116" s="50" t="s">
        <v>94</v>
      </c>
      <c r="H116" s="50" t="s">
        <v>265</v>
      </c>
      <c r="I116" s="36"/>
      <c r="J116" s="36">
        <v>17.526</v>
      </c>
      <c r="K116" s="36"/>
      <c r="L116" s="40"/>
      <c r="M116" s="34"/>
      <c r="N116" s="72"/>
      <c r="O116" s="36"/>
      <c r="P116" s="64"/>
      <c r="Q116" s="64" t="s">
        <v>614</v>
      </c>
      <c r="R116" s="36" t="s">
        <v>71</v>
      </c>
      <c r="S116" s="39"/>
      <c r="T116" s="51" t="s">
        <v>330</v>
      </c>
    </row>
    <row r="117" spans="2:20">
      <c r="B117" s="49" t="s">
        <v>360</v>
      </c>
      <c r="C117" s="34" t="s">
        <v>264</v>
      </c>
      <c r="D117" s="34">
        <v>220</v>
      </c>
      <c r="E117" s="34">
        <v>3</v>
      </c>
      <c r="F117" s="34" t="s">
        <v>281</v>
      </c>
      <c r="G117" s="50" t="s">
        <v>94</v>
      </c>
      <c r="H117" s="50" t="s">
        <v>265</v>
      </c>
      <c r="I117" s="36"/>
      <c r="J117" s="36">
        <v>17.526</v>
      </c>
      <c r="K117" s="36"/>
      <c r="L117" s="40"/>
      <c r="M117" s="34"/>
      <c r="N117" s="72"/>
      <c r="O117" s="36"/>
      <c r="P117" s="64"/>
      <c r="Q117" s="64" t="s">
        <v>614</v>
      </c>
      <c r="R117" s="36" t="s">
        <v>71</v>
      </c>
      <c r="S117" s="39"/>
      <c r="T117" s="51" t="s">
        <v>330</v>
      </c>
    </row>
    <row r="118" spans="2:20">
      <c r="B118" s="49" t="s">
        <v>361</v>
      </c>
      <c r="C118" s="34" t="s">
        <v>264</v>
      </c>
      <c r="D118" s="34">
        <v>290</v>
      </c>
      <c r="E118" s="34">
        <v>1</v>
      </c>
      <c r="F118" s="34" t="s">
        <v>281</v>
      </c>
      <c r="G118" s="50" t="s">
        <v>94</v>
      </c>
      <c r="H118" s="50" t="s">
        <v>265</v>
      </c>
      <c r="I118" s="36"/>
      <c r="J118" s="36">
        <v>17.526</v>
      </c>
      <c r="K118" s="36"/>
      <c r="L118" s="40"/>
      <c r="M118" s="34"/>
      <c r="N118" s="72"/>
      <c r="O118" s="36"/>
      <c r="P118" s="64"/>
      <c r="Q118" s="64" t="s">
        <v>614</v>
      </c>
      <c r="R118" s="36" t="s">
        <v>71</v>
      </c>
      <c r="S118" s="39"/>
      <c r="T118" s="51" t="s">
        <v>330</v>
      </c>
    </row>
    <row r="119" spans="2:20">
      <c r="B119" s="49" t="s">
        <v>362</v>
      </c>
      <c r="C119" s="34" t="s">
        <v>264</v>
      </c>
      <c r="D119" s="34">
        <v>290</v>
      </c>
      <c r="E119" s="34">
        <v>2</v>
      </c>
      <c r="F119" s="34" t="s">
        <v>281</v>
      </c>
      <c r="G119" s="50" t="s">
        <v>94</v>
      </c>
      <c r="H119" s="50" t="s">
        <v>265</v>
      </c>
      <c r="I119" s="36"/>
      <c r="J119" s="36">
        <v>17.526</v>
      </c>
      <c r="K119" s="36"/>
      <c r="L119" s="40"/>
      <c r="M119" s="34"/>
      <c r="N119" s="72"/>
      <c r="O119" s="36"/>
      <c r="P119" s="64"/>
      <c r="Q119" s="64" t="s">
        <v>614</v>
      </c>
      <c r="R119" s="36" t="s">
        <v>71</v>
      </c>
      <c r="S119" s="39"/>
      <c r="T119" s="51" t="s">
        <v>330</v>
      </c>
    </row>
    <row r="120" spans="2:20">
      <c r="B120" s="49" t="s">
        <v>363</v>
      </c>
      <c r="C120" s="34" t="s">
        <v>264</v>
      </c>
      <c r="D120" s="34">
        <v>290</v>
      </c>
      <c r="E120" s="34">
        <v>3</v>
      </c>
      <c r="F120" s="34" t="s">
        <v>281</v>
      </c>
      <c r="G120" s="50" t="s">
        <v>94</v>
      </c>
      <c r="H120" s="50" t="s">
        <v>265</v>
      </c>
      <c r="I120" s="36"/>
      <c r="J120" s="36">
        <v>17.526</v>
      </c>
      <c r="K120" s="36"/>
      <c r="L120" s="40"/>
      <c r="M120" s="34"/>
      <c r="N120" s="72"/>
      <c r="O120" s="36"/>
      <c r="P120" s="64"/>
      <c r="Q120" s="64" t="s">
        <v>614</v>
      </c>
      <c r="R120" s="36" t="s">
        <v>71</v>
      </c>
      <c r="S120" s="39"/>
      <c r="T120" s="51" t="s">
        <v>330</v>
      </c>
    </row>
    <row r="121" spans="2:20">
      <c r="B121" s="49" t="s">
        <v>518</v>
      </c>
      <c r="C121" s="34" t="s">
        <v>264</v>
      </c>
      <c r="D121" s="34">
        <v>400</v>
      </c>
      <c r="E121" s="34">
        <v>0.5</v>
      </c>
      <c r="F121" s="34" t="s">
        <v>281</v>
      </c>
      <c r="G121" s="50" t="s">
        <v>94</v>
      </c>
      <c r="H121" s="50" t="s">
        <v>265</v>
      </c>
      <c r="I121" s="36"/>
      <c r="J121" s="36">
        <v>17.526</v>
      </c>
      <c r="K121" s="36"/>
      <c r="L121" s="40"/>
      <c r="M121" s="34"/>
      <c r="N121" s="72"/>
      <c r="O121" s="36"/>
      <c r="P121" s="64"/>
      <c r="Q121" s="64" t="s">
        <v>614</v>
      </c>
      <c r="R121" s="36" t="s">
        <v>71</v>
      </c>
      <c r="S121" s="39"/>
      <c r="T121" s="51" t="s">
        <v>330</v>
      </c>
    </row>
    <row r="122" spans="2:20">
      <c r="B122" s="49" t="s">
        <v>364</v>
      </c>
      <c r="C122" s="34" t="s">
        <v>264</v>
      </c>
      <c r="D122" s="34">
        <v>400</v>
      </c>
      <c r="E122" s="34">
        <v>1</v>
      </c>
      <c r="F122" s="34" t="s">
        <v>281</v>
      </c>
      <c r="G122" s="50" t="s">
        <v>95</v>
      </c>
      <c r="H122" s="50" t="s">
        <v>265</v>
      </c>
      <c r="I122" s="36"/>
      <c r="J122" s="36">
        <v>17.526</v>
      </c>
      <c r="K122" s="36"/>
      <c r="L122" s="40"/>
      <c r="M122" s="34"/>
      <c r="N122" s="72"/>
      <c r="O122" s="36"/>
      <c r="P122" s="64"/>
      <c r="Q122" s="64" t="s">
        <v>614</v>
      </c>
      <c r="R122" s="36" t="s">
        <v>71</v>
      </c>
      <c r="S122" s="39"/>
      <c r="T122" s="51" t="s">
        <v>330</v>
      </c>
    </row>
    <row r="123" spans="2:20">
      <c r="B123" s="49" t="s">
        <v>365</v>
      </c>
      <c r="C123" s="34" t="s">
        <v>264</v>
      </c>
      <c r="D123" s="34">
        <v>400</v>
      </c>
      <c r="E123" s="34">
        <v>2</v>
      </c>
      <c r="F123" s="34" t="s">
        <v>281</v>
      </c>
      <c r="G123" s="50" t="s">
        <v>95</v>
      </c>
      <c r="H123" s="50" t="s">
        <v>265</v>
      </c>
      <c r="I123" s="36"/>
      <c r="J123" s="36">
        <v>17.526</v>
      </c>
      <c r="K123" s="36"/>
      <c r="L123" s="40"/>
      <c r="M123" s="34"/>
      <c r="N123" s="72"/>
      <c r="O123" s="36"/>
      <c r="P123" s="64"/>
      <c r="Q123" s="64" t="s">
        <v>614</v>
      </c>
      <c r="R123" s="36" t="s">
        <v>71</v>
      </c>
      <c r="S123" s="39"/>
      <c r="T123" s="51" t="s">
        <v>330</v>
      </c>
    </row>
    <row r="124" spans="2:20">
      <c r="B124" s="49" t="s">
        <v>366</v>
      </c>
      <c r="C124" s="34" t="s">
        <v>264</v>
      </c>
      <c r="D124" s="34">
        <v>800</v>
      </c>
      <c r="E124" s="34">
        <v>0.5</v>
      </c>
      <c r="F124" s="34" t="s">
        <v>281</v>
      </c>
      <c r="G124" s="50" t="s">
        <v>95</v>
      </c>
      <c r="H124" s="50" t="s">
        <v>265</v>
      </c>
      <c r="I124" s="36"/>
      <c r="J124" s="36">
        <v>17.526</v>
      </c>
      <c r="K124" s="36"/>
      <c r="L124" s="40"/>
      <c r="M124" s="34"/>
      <c r="N124" s="72"/>
      <c r="O124" s="36"/>
      <c r="P124" s="64"/>
      <c r="Q124" s="64" t="s">
        <v>614</v>
      </c>
      <c r="R124" s="36" t="s">
        <v>71</v>
      </c>
      <c r="S124" s="39"/>
      <c r="T124" s="51" t="s">
        <v>330</v>
      </c>
    </row>
    <row r="125" spans="2:20">
      <c r="B125" s="49" t="s">
        <v>367</v>
      </c>
      <c r="C125" s="34" t="s">
        <v>264</v>
      </c>
      <c r="D125" s="34">
        <v>800</v>
      </c>
      <c r="E125" s="34">
        <v>1</v>
      </c>
      <c r="F125" s="34" t="s">
        <v>281</v>
      </c>
      <c r="G125" s="50" t="s">
        <v>95</v>
      </c>
      <c r="H125" s="50" t="s">
        <v>265</v>
      </c>
      <c r="I125" s="36"/>
      <c r="J125" s="36">
        <v>17.526</v>
      </c>
      <c r="K125" s="36"/>
      <c r="L125" s="40"/>
      <c r="M125" s="34"/>
      <c r="N125" s="72"/>
      <c r="O125" s="36"/>
      <c r="P125" s="64"/>
      <c r="Q125" s="64" t="s">
        <v>614</v>
      </c>
      <c r="R125" s="36" t="s">
        <v>71</v>
      </c>
      <c r="S125" s="39"/>
      <c r="T125" s="51" t="s">
        <v>330</v>
      </c>
    </row>
    <row r="126" spans="2:20">
      <c r="B126" s="49" t="s">
        <v>484</v>
      </c>
      <c r="C126" s="34" t="s">
        <v>264</v>
      </c>
      <c r="D126" s="34">
        <v>167</v>
      </c>
      <c r="E126" s="34">
        <v>0.3</v>
      </c>
      <c r="F126" s="34" t="s">
        <v>281</v>
      </c>
      <c r="G126" s="50" t="s">
        <v>98</v>
      </c>
      <c r="H126" s="50" t="s">
        <v>265</v>
      </c>
      <c r="I126" s="36"/>
      <c r="J126" s="36">
        <v>17.526</v>
      </c>
      <c r="K126" s="36"/>
      <c r="L126" s="40"/>
      <c r="M126" s="34"/>
      <c r="N126" s="72"/>
      <c r="O126" s="36"/>
      <c r="P126" s="64"/>
      <c r="Q126" s="64" t="s">
        <v>614</v>
      </c>
      <c r="R126" s="36" t="s">
        <v>71</v>
      </c>
      <c r="S126" s="39"/>
      <c r="T126" s="51" t="s">
        <v>368</v>
      </c>
    </row>
    <row r="127" spans="2:20">
      <c r="B127" s="49" t="s">
        <v>485</v>
      </c>
      <c r="C127" s="34" t="s">
        <v>264</v>
      </c>
      <c r="D127" s="34">
        <v>108</v>
      </c>
      <c r="E127" s="34">
        <v>0.45</v>
      </c>
      <c r="F127" s="34" t="s">
        <v>281</v>
      </c>
      <c r="G127" s="50" t="s">
        <v>98</v>
      </c>
      <c r="H127" s="50" t="s">
        <v>265</v>
      </c>
      <c r="I127" s="36"/>
      <c r="J127" s="36">
        <v>17.526</v>
      </c>
      <c r="K127" s="36"/>
      <c r="L127" s="40"/>
      <c r="M127" s="34"/>
      <c r="N127" s="72"/>
      <c r="O127" s="36"/>
      <c r="P127" s="64"/>
      <c r="Q127" s="64" t="s">
        <v>614</v>
      </c>
      <c r="R127" s="36" t="s">
        <v>71</v>
      </c>
      <c r="S127" s="39"/>
      <c r="T127" s="51" t="s">
        <v>368</v>
      </c>
    </row>
    <row r="128" spans="2:20">
      <c r="B128" s="49" t="s">
        <v>486</v>
      </c>
      <c r="C128" s="34" t="s">
        <v>264</v>
      </c>
      <c r="D128" s="34">
        <v>78.5</v>
      </c>
      <c r="E128" s="34">
        <v>0.6</v>
      </c>
      <c r="F128" s="34" t="s">
        <v>281</v>
      </c>
      <c r="G128" s="50" t="s">
        <v>98</v>
      </c>
      <c r="H128" s="50" t="s">
        <v>265</v>
      </c>
      <c r="I128" s="36"/>
      <c r="J128" s="36">
        <v>17.526</v>
      </c>
      <c r="K128" s="36"/>
      <c r="L128" s="40"/>
      <c r="M128" s="34"/>
      <c r="N128" s="72"/>
      <c r="O128" s="36"/>
      <c r="P128" s="64"/>
      <c r="Q128" s="64" t="s">
        <v>614</v>
      </c>
      <c r="R128" s="36" t="s">
        <v>71</v>
      </c>
      <c r="S128" s="39"/>
      <c r="T128" s="51" t="s">
        <v>368</v>
      </c>
    </row>
    <row r="129" spans="2:20">
      <c r="B129" s="49" t="s">
        <v>487</v>
      </c>
      <c r="C129" s="34" t="s">
        <v>264</v>
      </c>
      <c r="D129" s="34">
        <v>60.7</v>
      </c>
      <c r="E129" s="34">
        <v>0.75</v>
      </c>
      <c r="F129" s="34" t="s">
        <v>281</v>
      </c>
      <c r="G129" s="50" t="s">
        <v>98</v>
      </c>
      <c r="H129" s="50" t="s">
        <v>265</v>
      </c>
      <c r="I129" s="36"/>
      <c r="J129" s="36">
        <v>17.526</v>
      </c>
      <c r="K129" s="36"/>
      <c r="L129" s="40"/>
      <c r="M129" s="34"/>
      <c r="N129" s="72"/>
      <c r="O129" s="36"/>
      <c r="P129" s="64"/>
      <c r="Q129" s="64" t="s">
        <v>614</v>
      </c>
      <c r="R129" s="36" t="s">
        <v>71</v>
      </c>
      <c r="S129" s="39"/>
      <c r="T129" s="51" t="s">
        <v>368</v>
      </c>
    </row>
    <row r="130" spans="2:20">
      <c r="B130" s="49" t="s">
        <v>488</v>
      </c>
      <c r="C130" s="34" t="s">
        <v>264</v>
      </c>
      <c r="D130" s="34">
        <v>167</v>
      </c>
      <c r="E130" s="34">
        <v>0.3</v>
      </c>
      <c r="F130" s="34" t="s">
        <v>281</v>
      </c>
      <c r="G130" s="50" t="s">
        <v>98</v>
      </c>
      <c r="H130" s="50" t="s">
        <v>265</v>
      </c>
      <c r="I130" s="36"/>
      <c r="J130" s="36">
        <v>17.526</v>
      </c>
      <c r="K130" s="36"/>
      <c r="L130" s="40"/>
      <c r="M130" s="34"/>
      <c r="N130" s="72"/>
      <c r="O130" s="36"/>
      <c r="P130" s="64"/>
      <c r="Q130" s="64" t="s">
        <v>614</v>
      </c>
      <c r="R130" s="36" t="s">
        <v>71</v>
      </c>
      <c r="S130" s="39"/>
      <c r="T130" s="51" t="s">
        <v>368</v>
      </c>
    </row>
    <row r="131" spans="2:20">
      <c r="B131" s="49" t="s">
        <v>369</v>
      </c>
      <c r="C131" s="34" t="s">
        <v>264</v>
      </c>
      <c r="D131" s="34">
        <v>108</v>
      </c>
      <c r="E131" s="34">
        <v>0.45</v>
      </c>
      <c r="F131" s="34" t="s">
        <v>281</v>
      </c>
      <c r="G131" s="50" t="s">
        <v>98</v>
      </c>
      <c r="H131" s="50" t="s">
        <v>265</v>
      </c>
      <c r="I131" s="36"/>
      <c r="J131" s="36">
        <v>17.526</v>
      </c>
      <c r="K131" s="36"/>
      <c r="L131" s="40"/>
      <c r="M131" s="34"/>
      <c r="N131" s="72"/>
      <c r="O131" s="36"/>
      <c r="P131" s="64"/>
      <c r="Q131" s="64" t="s">
        <v>614</v>
      </c>
      <c r="R131" s="36" t="s">
        <v>71</v>
      </c>
      <c r="S131" s="39"/>
      <c r="T131" s="51" t="s">
        <v>368</v>
      </c>
    </row>
    <row r="132" spans="2:20">
      <c r="B132" s="49" t="s">
        <v>370</v>
      </c>
      <c r="C132" s="34" t="s">
        <v>264</v>
      </c>
      <c r="D132" s="34">
        <v>78.5</v>
      </c>
      <c r="E132" s="34">
        <v>0.6</v>
      </c>
      <c r="F132" s="34" t="s">
        <v>281</v>
      </c>
      <c r="G132" s="50" t="s">
        <v>98</v>
      </c>
      <c r="H132" s="50" t="s">
        <v>265</v>
      </c>
      <c r="I132" s="36"/>
      <c r="J132" s="36">
        <v>17.526</v>
      </c>
      <c r="K132" s="36"/>
      <c r="L132" s="40"/>
      <c r="M132" s="34"/>
      <c r="N132" s="72"/>
      <c r="O132" s="36"/>
      <c r="P132" s="64"/>
      <c r="Q132" s="64" t="s">
        <v>614</v>
      </c>
      <c r="R132" s="36" t="s">
        <v>71</v>
      </c>
      <c r="S132" s="39"/>
      <c r="T132" s="51" t="s">
        <v>368</v>
      </c>
    </row>
    <row r="133" spans="2:20">
      <c r="B133" s="49" t="s">
        <v>371</v>
      </c>
      <c r="C133" s="34" t="s">
        <v>264</v>
      </c>
      <c r="D133" s="34">
        <v>60.7</v>
      </c>
      <c r="E133" s="34">
        <v>0.75</v>
      </c>
      <c r="F133" s="34" t="s">
        <v>281</v>
      </c>
      <c r="G133" s="50" t="s">
        <v>98</v>
      </c>
      <c r="H133" s="50" t="s">
        <v>265</v>
      </c>
      <c r="I133" s="36"/>
      <c r="J133" s="36">
        <v>17.526</v>
      </c>
      <c r="K133" s="36"/>
      <c r="L133" s="40"/>
      <c r="M133" s="34"/>
      <c r="N133" s="72"/>
      <c r="O133" s="36"/>
      <c r="P133" s="64"/>
      <c r="Q133" s="64" t="s">
        <v>614</v>
      </c>
      <c r="R133" s="36" t="s">
        <v>71</v>
      </c>
      <c r="S133" s="39"/>
      <c r="T133" s="51" t="s">
        <v>368</v>
      </c>
    </row>
    <row r="134" spans="2:20">
      <c r="B134" s="49" t="s">
        <v>489</v>
      </c>
      <c r="C134" s="34" t="s">
        <v>264</v>
      </c>
      <c r="D134" s="34">
        <v>167</v>
      </c>
      <c r="E134" s="34">
        <v>0.2</v>
      </c>
      <c r="F134" s="34" t="s">
        <v>281</v>
      </c>
      <c r="G134" s="50" t="s">
        <v>96</v>
      </c>
      <c r="H134" s="50" t="s">
        <v>265</v>
      </c>
      <c r="I134" s="36"/>
      <c r="J134" s="36">
        <v>17.526</v>
      </c>
      <c r="K134" s="36"/>
      <c r="L134" s="40"/>
      <c r="M134" s="34"/>
      <c r="N134" s="72"/>
      <c r="O134" s="36"/>
      <c r="P134" s="64"/>
      <c r="Q134" s="64" t="s">
        <v>614</v>
      </c>
      <c r="R134" s="36" t="s">
        <v>71</v>
      </c>
      <c r="S134" s="39"/>
      <c r="T134" s="51" t="s">
        <v>372</v>
      </c>
    </row>
    <row r="135" spans="2:20">
      <c r="B135" s="49" t="s">
        <v>373</v>
      </c>
      <c r="C135" s="34" t="s">
        <v>264</v>
      </c>
      <c r="D135" s="34">
        <v>108</v>
      </c>
      <c r="E135" s="34">
        <v>0.3</v>
      </c>
      <c r="F135" s="34" t="s">
        <v>281</v>
      </c>
      <c r="G135" s="50" t="s">
        <v>96</v>
      </c>
      <c r="H135" s="50" t="s">
        <v>265</v>
      </c>
      <c r="I135" s="36"/>
      <c r="J135" s="36">
        <v>17.526</v>
      </c>
      <c r="K135" s="36"/>
      <c r="L135" s="40"/>
      <c r="M135" s="34"/>
      <c r="N135" s="72"/>
      <c r="O135" s="36"/>
      <c r="P135" s="64"/>
      <c r="Q135" s="64" t="s">
        <v>614</v>
      </c>
      <c r="R135" s="36" t="s">
        <v>71</v>
      </c>
      <c r="S135" s="39"/>
      <c r="T135" s="51" t="s">
        <v>372</v>
      </c>
    </row>
    <row r="136" spans="2:20">
      <c r="B136" s="49" t="s">
        <v>374</v>
      </c>
      <c r="C136" s="34" t="s">
        <v>264</v>
      </c>
      <c r="D136" s="34">
        <v>78.5</v>
      </c>
      <c r="E136" s="34">
        <v>0.4</v>
      </c>
      <c r="F136" s="34" t="s">
        <v>281</v>
      </c>
      <c r="G136" s="50" t="s">
        <v>96</v>
      </c>
      <c r="H136" s="50" t="s">
        <v>265</v>
      </c>
      <c r="I136" s="36"/>
      <c r="J136" s="36">
        <v>17.526</v>
      </c>
      <c r="K136" s="36"/>
      <c r="L136" s="40"/>
      <c r="M136" s="34"/>
      <c r="N136" s="72"/>
      <c r="O136" s="36"/>
      <c r="P136" s="64"/>
      <c r="Q136" s="64" t="s">
        <v>614</v>
      </c>
      <c r="R136" s="36" t="s">
        <v>71</v>
      </c>
      <c r="S136" s="39"/>
      <c r="T136" s="51" t="s">
        <v>372</v>
      </c>
    </row>
    <row r="137" spans="2:20">
      <c r="B137" s="49" t="s">
        <v>375</v>
      </c>
      <c r="C137" s="34" t="s">
        <v>264</v>
      </c>
      <c r="D137" s="34">
        <v>60.7</v>
      </c>
      <c r="E137" s="34">
        <v>0.5</v>
      </c>
      <c r="F137" s="34" t="s">
        <v>281</v>
      </c>
      <c r="G137" s="50" t="s">
        <v>96</v>
      </c>
      <c r="H137" s="50" t="s">
        <v>265</v>
      </c>
      <c r="I137" s="36"/>
      <c r="J137" s="36">
        <v>17.526</v>
      </c>
      <c r="K137" s="36"/>
      <c r="L137" s="40"/>
      <c r="M137" s="34"/>
      <c r="N137" s="72"/>
      <c r="O137" s="36"/>
      <c r="P137" s="64"/>
      <c r="Q137" s="64" t="s">
        <v>614</v>
      </c>
      <c r="R137" s="36" t="s">
        <v>71</v>
      </c>
      <c r="S137" s="39"/>
      <c r="T137" s="51" t="s">
        <v>372</v>
      </c>
    </row>
    <row r="138" spans="2:20">
      <c r="B138" s="49" t="s">
        <v>376</v>
      </c>
      <c r="C138" s="34" t="s">
        <v>264</v>
      </c>
      <c r="D138" s="34">
        <v>167</v>
      </c>
      <c r="E138" s="34">
        <v>0.2</v>
      </c>
      <c r="F138" s="34" t="s">
        <v>281</v>
      </c>
      <c r="G138" s="50" t="s">
        <v>96</v>
      </c>
      <c r="H138" s="50" t="s">
        <v>265</v>
      </c>
      <c r="I138" s="36"/>
      <c r="J138" s="36">
        <v>17.526</v>
      </c>
      <c r="K138" s="36"/>
      <c r="L138" s="40"/>
      <c r="M138" s="34"/>
      <c r="N138" s="72"/>
      <c r="O138" s="36"/>
      <c r="P138" s="64"/>
      <c r="Q138" s="64" t="s">
        <v>614</v>
      </c>
      <c r="R138" s="36" t="s">
        <v>71</v>
      </c>
      <c r="S138" s="39"/>
      <c r="T138" s="51" t="s">
        <v>372</v>
      </c>
    </row>
    <row r="139" spans="2:20">
      <c r="B139" s="49" t="s">
        <v>377</v>
      </c>
      <c r="C139" s="34" t="s">
        <v>264</v>
      </c>
      <c r="D139" s="34">
        <v>108</v>
      </c>
      <c r="E139" s="34">
        <v>0.3</v>
      </c>
      <c r="F139" s="34" t="s">
        <v>281</v>
      </c>
      <c r="G139" s="50" t="s">
        <v>96</v>
      </c>
      <c r="H139" s="50" t="s">
        <v>265</v>
      </c>
      <c r="I139" s="36"/>
      <c r="J139" s="36">
        <v>17.526</v>
      </c>
      <c r="K139" s="36"/>
      <c r="L139" s="40"/>
      <c r="M139" s="34"/>
      <c r="N139" s="72"/>
      <c r="O139" s="36"/>
      <c r="P139" s="64"/>
      <c r="Q139" s="64" t="s">
        <v>614</v>
      </c>
      <c r="R139" s="36" t="s">
        <v>71</v>
      </c>
      <c r="S139" s="39"/>
      <c r="T139" s="51" t="s">
        <v>372</v>
      </c>
    </row>
    <row r="140" spans="2:20">
      <c r="B140" s="49" t="s">
        <v>378</v>
      </c>
      <c r="C140" s="34" t="s">
        <v>264</v>
      </c>
      <c r="D140" s="34">
        <v>78.5</v>
      </c>
      <c r="E140" s="34">
        <v>0.4</v>
      </c>
      <c r="F140" s="34" t="s">
        <v>281</v>
      </c>
      <c r="G140" s="50" t="s">
        <v>96</v>
      </c>
      <c r="H140" s="50" t="s">
        <v>265</v>
      </c>
      <c r="I140" s="36"/>
      <c r="J140" s="36">
        <v>17.526</v>
      </c>
      <c r="K140" s="36"/>
      <c r="L140" s="40"/>
      <c r="M140" s="34"/>
      <c r="N140" s="72"/>
      <c r="O140" s="36"/>
      <c r="P140" s="64"/>
      <c r="Q140" s="64" t="s">
        <v>614</v>
      </c>
      <c r="R140" s="36" t="s">
        <v>71</v>
      </c>
      <c r="S140" s="39"/>
      <c r="T140" s="51" t="s">
        <v>372</v>
      </c>
    </row>
    <row r="141" spans="2:20">
      <c r="B141" s="49" t="s">
        <v>379</v>
      </c>
      <c r="C141" s="34" t="s">
        <v>264</v>
      </c>
      <c r="D141" s="34">
        <v>60.7</v>
      </c>
      <c r="E141" s="34">
        <v>0.5</v>
      </c>
      <c r="F141" s="34" t="s">
        <v>281</v>
      </c>
      <c r="G141" s="50" t="s">
        <v>96</v>
      </c>
      <c r="H141" s="50" t="s">
        <v>265</v>
      </c>
      <c r="I141" s="36"/>
      <c r="J141" s="36">
        <v>17.526</v>
      </c>
      <c r="K141" s="36"/>
      <c r="L141" s="40"/>
      <c r="M141" s="34"/>
      <c r="N141" s="72"/>
      <c r="O141" s="36"/>
      <c r="P141" s="64"/>
      <c r="Q141" s="64" t="s">
        <v>614</v>
      </c>
      <c r="R141" s="36" t="s">
        <v>71</v>
      </c>
      <c r="S141" s="39"/>
      <c r="T141" s="51" t="s">
        <v>372</v>
      </c>
    </row>
    <row r="142" spans="2:20">
      <c r="B142" s="49" t="s">
        <v>490</v>
      </c>
      <c r="C142" s="34" t="s">
        <v>264</v>
      </c>
      <c r="D142" s="34">
        <v>167</v>
      </c>
      <c r="E142" s="34">
        <v>0.14499999999999999</v>
      </c>
      <c r="F142" s="34" t="s">
        <v>281</v>
      </c>
      <c r="G142" s="50" t="s">
        <v>94</v>
      </c>
      <c r="H142" s="50" t="s">
        <v>265</v>
      </c>
      <c r="I142" s="36"/>
      <c r="J142" s="36">
        <v>17.526</v>
      </c>
      <c r="K142" s="36"/>
      <c r="L142" s="40"/>
      <c r="M142" s="34"/>
      <c r="N142" s="72"/>
      <c r="O142" s="36"/>
      <c r="P142" s="64"/>
      <c r="Q142" s="64" t="s">
        <v>614</v>
      </c>
      <c r="R142" s="36" t="s">
        <v>71</v>
      </c>
      <c r="S142" s="39"/>
      <c r="T142" s="51" t="s">
        <v>380</v>
      </c>
    </row>
    <row r="143" spans="2:20">
      <c r="B143" s="49" t="s">
        <v>381</v>
      </c>
      <c r="C143" s="34" t="s">
        <v>264</v>
      </c>
      <c r="D143" s="34">
        <v>108</v>
      </c>
      <c r="E143" s="34">
        <v>0.218</v>
      </c>
      <c r="F143" s="34" t="s">
        <v>281</v>
      </c>
      <c r="G143" s="50" t="s">
        <v>94</v>
      </c>
      <c r="H143" s="50" t="s">
        <v>265</v>
      </c>
      <c r="I143" s="36"/>
      <c r="J143" s="36">
        <v>17.526</v>
      </c>
      <c r="K143" s="36"/>
      <c r="L143" s="40"/>
      <c r="M143" s="34"/>
      <c r="N143" s="72"/>
      <c r="O143" s="36"/>
      <c r="P143" s="64"/>
      <c r="Q143" s="64" t="s">
        <v>614</v>
      </c>
      <c r="R143" s="36" t="s">
        <v>71</v>
      </c>
      <c r="S143" s="39"/>
      <c r="T143" s="51" t="s">
        <v>380</v>
      </c>
    </row>
    <row r="144" spans="2:20">
      <c r="B144" s="49" t="s">
        <v>382</v>
      </c>
      <c r="C144" s="34" t="s">
        <v>264</v>
      </c>
      <c r="D144" s="34">
        <v>78.5</v>
      </c>
      <c r="E144" s="34">
        <v>0.29099999999999998</v>
      </c>
      <c r="F144" s="34" t="s">
        <v>281</v>
      </c>
      <c r="G144" s="50" t="s">
        <v>94</v>
      </c>
      <c r="H144" s="50" t="s">
        <v>265</v>
      </c>
      <c r="I144" s="36"/>
      <c r="J144" s="36">
        <v>17.526</v>
      </c>
      <c r="K144" s="36"/>
      <c r="L144" s="40"/>
      <c r="M144" s="34"/>
      <c r="N144" s="72"/>
      <c r="O144" s="36"/>
      <c r="P144" s="64"/>
      <c r="Q144" s="64" t="s">
        <v>614</v>
      </c>
      <c r="R144" s="36" t="s">
        <v>71</v>
      </c>
      <c r="S144" s="39"/>
      <c r="T144" s="51" t="s">
        <v>380</v>
      </c>
    </row>
    <row r="145" spans="2:20">
      <c r="B145" s="49" t="s">
        <v>383</v>
      </c>
      <c r="C145" s="34" t="s">
        <v>264</v>
      </c>
      <c r="D145" s="34">
        <v>60.7</v>
      </c>
      <c r="E145" s="34">
        <v>0.36399999999999999</v>
      </c>
      <c r="F145" s="34" t="s">
        <v>281</v>
      </c>
      <c r="G145" s="50" t="s">
        <v>94</v>
      </c>
      <c r="H145" s="50" t="s">
        <v>265</v>
      </c>
      <c r="I145" s="36"/>
      <c r="J145" s="36">
        <v>17.526</v>
      </c>
      <c r="K145" s="36"/>
      <c r="L145" s="40"/>
      <c r="M145" s="34"/>
      <c r="N145" s="72"/>
      <c r="O145" s="36"/>
      <c r="P145" s="64"/>
      <c r="Q145" s="64" t="s">
        <v>614</v>
      </c>
      <c r="R145" s="36" t="s">
        <v>71</v>
      </c>
      <c r="S145" s="39"/>
      <c r="T145" s="51" t="s">
        <v>380</v>
      </c>
    </row>
    <row r="146" spans="2:20">
      <c r="B146" s="49" t="s">
        <v>384</v>
      </c>
      <c r="C146" s="34" t="s">
        <v>264</v>
      </c>
      <c r="D146" s="34">
        <v>167</v>
      </c>
      <c r="E146" s="34">
        <v>0.14499999999999999</v>
      </c>
      <c r="F146" s="34" t="s">
        <v>281</v>
      </c>
      <c r="G146" s="50" t="s">
        <v>94</v>
      </c>
      <c r="H146" s="50" t="s">
        <v>265</v>
      </c>
      <c r="I146" s="36"/>
      <c r="J146" s="36">
        <v>17.526</v>
      </c>
      <c r="K146" s="36"/>
      <c r="L146" s="40"/>
      <c r="M146" s="34"/>
      <c r="N146" s="72"/>
      <c r="O146" s="36"/>
      <c r="P146" s="64"/>
      <c r="Q146" s="64" t="s">
        <v>614</v>
      </c>
      <c r="R146" s="36" t="s">
        <v>71</v>
      </c>
      <c r="S146" s="39"/>
      <c r="T146" s="51" t="s">
        <v>380</v>
      </c>
    </row>
    <row r="147" spans="2:20">
      <c r="B147" s="49" t="s">
        <v>385</v>
      </c>
      <c r="C147" s="34" t="s">
        <v>264</v>
      </c>
      <c r="D147" s="34">
        <v>108</v>
      </c>
      <c r="E147" s="34">
        <v>0.218</v>
      </c>
      <c r="F147" s="34" t="s">
        <v>281</v>
      </c>
      <c r="G147" s="50" t="s">
        <v>94</v>
      </c>
      <c r="H147" s="50" t="s">
        <v>265</v>
      </c>
      <c r="I147" s="36"/>
      <c r="J147" s="36">
        <v>17.526</v>
      </c>
      <c r="K147" s="36"/>
      <c r="L147" s="40"/>
      <c r="M147" s="34"/>
      <c r="N147" s="72"/>
      <c r="O147" s="36"/>
      <c r="P147" s="64"/>
      <c r="Q147" s="64" t="s">
        <v>614</v>
      </c>
      <c r="R147" s="36" t="s">
        <v>71</v>
      </c>
      <c r="S147" s="39"/>
      <c r="T147" s="51" t="s">
        <v>380</v>
      </c>
    </row>
    <row r="148" spans="2:20">
      <c r="B148" s="49" t="s">
        <v>386</v>
      </c>
      <c r="C148" s="34" t="s">
        <v>264</v>
      </c>
      <c r="D148" s="34">
        <v>78.5</v>
      </c>
      <c r="E148" s="34">
        <v>0.29099999999999998</v>
      </c>
      <c r="F148" s="34" t="s">
        <v>281</v>
      </c>
      <c r="G148" s="50" t="s">
        <v>94</v>
      </c>
      <c r="H148" s="50" t="s">
        <v>265</v>
      </c>
      <c r="I148" s="36"/>
      <c r="J148" s="36">
        <v>17.526</v>
      </c>
      <c r="K148" s="36"/>
      <c r="L148" s="40"/>
      <c r="M148" s="34"/>
      <c r="N148" s="72"/>
      <c r="O148" s="36"/>
      <c r="P148" s="64"/>
      <c r="Q148" s="64" t="s">
        <v>614</v>
      </c>
      <c r="R148" s="36" t="s">
        <v>71</v>
      </c>
      <c r="S148" s="39"/>
      <c r="T148" s="51" t="s">
        <v>380</v>
      </c>
    </row>
    <row r="149" spans="2:20">
      <c r="B149" s="49" t="s">
        <v>387</v>
      </c>
      <c r="C149" s="34" t="s">
        <v>264</v>
      </c>
      <c r="D149" s="34">
        <v>60.7</v>
      </c>
      <c r="E149" s="34">
        <v>0.36399999999999999</v>
      </c>
      <c r="F149" s="34" t="s">
        <v>281</v>
      </c>
      <c r="G149" s="50" t="s">
        <v>94</v>
      </c>
      <c r="H149" s="50" t="s">
        <v>265</v>
      </c>
      <c r="I149" s="36"/>
      <c r="J149" s="36">
        <v>17.526</v>
      </c>
      <c r="K149" s="36"/>
      <c r="L149" s="40"/>
      <c r="M149" s="34"/>
      <c r="N149" s="72"/>
      <c r="O149" s="36"/>
      <c r="P149" s="64"/>
      <c r="Q149" s="64" t="s">
        <v>614</v>
      </c>
      <c r="R149" s="36" t="s">
        <v>71</v>
      </c>
      <c r="S149" s="39"/>
      <c r="T149" s="51" t="s">
        <v>380</v>
      </c>
    </row>
    <row r="150" spans="2:20">
      <c r="B150" s="49" t="s">
        <v>491</v>
      </c>
      <c r="C150" s="34" t="s">
        <v>264</v>
      </c>
      <c r="D150" s="34">
        <v>167</v>
      </c>
      <c r="E150" s="34">
        <v>0.115</v>
      </c>
      <c r="F150" s="34" t="s">
        <v>281</v>
      </c>
      <c r="G150" s="50" t="s">
        <v>340</v>
      </c>
      <c r="H150" s="50" t="s">
        <v>265</v>
      </c>
      <c r="I150" s="36"/>
      <c r="J150" s="36">
        <v>17.526</v>
      </c>
      <c r="K150" s="36"/>
      <c r="L150" s="40"/>
      <c r="M150" s="34"/>
      <c r="N150" s="72"/>
      <c r="O150" s="36"/>
      <c r="P150" s="64"/>
      <c r="Q150" s="64" t="s">
        <v>614</v>
      </c>
      <c r="R150" s="36" t="s">
        <v>71</v>
      </c>
      <c r="S150" s="39"/>
      <c r="T150" s="51" t="s">
        <v>388</v>
      </c>
    </row>
    <row r="151" spans="2:20">
      <c r="B151" s="49" t="s">
        <v>389</v>
      </c>
      <c r="C151" s="34" t="s">
        <v>264</v>
      </c>
      <c r="D151" s="34">
        <v>108</v>
      </c>
      <c r="E151" s="34">
        <v>0.17249999999999999</v>
      </c>
      <c r="F151" s="34" t="s">
        <v>281</v>
      </c>
      <c r="G151" s="50" t="s">
        <v>340</v>
      </c>
      <c r="H151" s="50" t="s">
        <v>265</v>
      </c>
      <c r="I151" s="36"/>
      <c r="J151" s="36">
        <v>17.526</v>
      </c>
      <c r="K151" s="36"/>
      <c r="L151" s="40"/>
      <c r="M151" s="34"/>
      <c r="N151" s="72"/>
      <c r="O151" s="36"/>
      <c r="P151" s="64"/>
      <c r="Q151" s="64" t="s">
        <v>614</v>
      </c>
      <c r="R151" s="36" t="s">
        <v>71</v>
      </c>
      <c r="S151" s="39"/>
      <c r="T151" s="51" t="s">
        <v>388</v>
      </c>
    </row>
    <row r="152" spans="2:20">
      <c r="B152" s="49" t="s">
        <v>390</v>
      </c>
      <c r="C152" s="34" t="s">
        <v>264</v>
      </c>
      <c r="D152" s="34">
        <v>78.5</v>
      </c>
      <c r="E152" s="34">
        <v>0.23</v>
      </c>
      <c r="F152" s="34" t="s">
        <v>281</v>
      </c>
      <c r="G152" s="50" t="s">
        <v>340</v>
      </c>
      <c r="H152" s="50" t="s">
        <v>265</v>
      </c>
      <c r="I152" s="36"/>
      <c r="J152" s="36">
        <v>17.526</v>
      </c>
      <c r="K152" s="36"/>
      <c r="L152" s="40"/>
      <c r="M152" s="34"/>
      <c r="N152" s="72"/>
      <c r="O152" s="36"/>
      <c r="P152" s="64"/>
      <c r="Q152" s="64" t="s">
        <v>614</v>
      </c>
      <c r="R152" s="36" t="s">
        <v>71</v>
      </c>
      <c r="S152" s="39"/>
      <c r="T152" s="51" t="s">
        <v>388</v>
      </c>
    </row>
    <row r="153" spans="2:20">
      <c r="B153" s="49" t="s">
        <v>391</v>
      </c>
      <c r="C153" s="34" t="s">
        <v>264</v>
      </c>
      <c r="D153" s="34">
        <v>60.7</v>
      </c>
      <c r="E153" s="34">
        <v>0.28749999999999998</v>
      </c>
      <c r="F153" s="34" t="s">
        <v>281</v>
      </c>
      <c r="G153" s="50" t="s">
        <v>340</v>
      </c>
      <c r="H153" s="50" t="s">
        <v>265</v>
      </c>
      <c r="I153" s="36"/>
      <c r="J153" s="36">
        <v>17.526</v>
      </c>
      <c r="K153" s="36"/>
      <c r="L153" s="40"/>
      <c r="M153" s="34"/>
      <c r="N153" s="72"/>
      <c r="O153" s="36"/>
      <c r="P153" s="64"/>
      <c r="Q153" s="64" t="s">
        <v>614</v>
      </c>
      <c r="R153" s="36" t="s">
        <v>71</v>
      </c>
      <c r="S153" s="39"/>
      <c r="T153" s="51" t="s">
        <v>388</v>
      </c>
    </row>
    <row r="154" spans="2:20">
      <c r="B154" s="49" t="s">
        <v>492</v>
      </c>
      <c r="C154" s="34" t="s">
        <v>264</v>
      </c>
      <c r="D154" s="34">
        <v>105</v>
      </c>
      <c r="E154" s="34">
        <v>0.3</v>
      </c>
      <c r="F154" s="34" t="s">
        <v>281</v>
      </c>
      <c r="G154" s="50" t="s">
        <v>96</v>
      </c>
      <c r="H154" s="50" t="s">
        <v>265</v>
      </c>
      <c r="I154" s="36"/>
      <c r="J154" s="36">
        <v>17.526</v>
      </c>
      <c r="K154" s="36"/>
      <c r="L154" s="40"/>
      <c r="M154" s="34"/>
      <c r="N154" s="72"/>
      <c r="O154" s="36"/>
      <c r="P154" s="64"/>
      <c r="Q154" s="64" t="s">
        <v>614</v>
      </c>
      <c r="R154" s="36" t="s">
        <v>71</v>
      </c>
      <c r="S154" s="39"/>
      <c r="T154" s="51" t="s">
        <v>392</v>
      </c>
    </row>
    <row r="155" spans="2:20">
      <c r="B155" s="49" t="s">
        <v>393</v>
      </c>
      <c r="C155" s="34" t="s">
        <v>264</v>
      </c>
      <c r="D155" s="34">
        <v>78.7</v>
      </c>
      <c r="E155" s="34">
        <v>0.4</v>
      </c>
      <c r="F155" s="34" t="s">
        <v>281</v>
      </c>
      <c r="G155" s="50" t="s">
        <v>96</v>
      </c>
      <c r="H155" s="50" t="s">
        <v>265</v>
      </c>
      <c r="I155" s="36"/>
      <c r="J155" s="36">
        <v>17.526</v>
      </c>
      <c r="K155" s="36"/>
      <c r="L155" s="40"/>
      <c r="M155" s="34"/>
      <c r="N155" s="72"/>
      <c r="O155" s="36"/>
      <c r="P155" s="64"/>
      <c r="Q155" s="64" t="s">
        <v>614</v>
      </c>
      <c r="R155" s="36" t="s">
        <v>71</v>
      </c>
      <c r="S155" s="39"/>
      <c r="T155" s="51" t="s">
        <v>392</v>
      </c>
    </row>
    <row r="156" spans="2:20">
      <c r="B156" s="49" t="s">
        <v>394</v>
      </c>
      <c r="C156" s="34" t="s">
        <v>264</v>
      </c>
      <c r="D156" s="34">
        <v>62.14</v>
      </c>
      <c r="E156" s="34">
        <v>0.5</v>
      </c>
      <c r="F156" s="34" t="s">
        <v>281</v>
      </c>
      <c r="G156" s="50" t="s">
        <v>96</v>
      </c>
      <c r="H156" s="50" t="s">
        <v>265</v>
      </c>
      <c r="I156" s="36"/>
      <c r="J156" s="36">
        <v>17.526</v>
      </c>
      <c r="K156" s="36"/>
      <c r="L156" s="40"/>
      <c r="M156" s="34"/>
      <c r="N156" s="72"/>
      <c r="O156" s="36"/>
      <c r="P156" s="64"/>
      <c r="Q156" s="64" t="s">
        <v>614</v>
      </c>
      <c r="R156" s="36" t="s">
        <v>71</v>
      </c>
      <c r="S156" s="39"/>
      <c r="T156" s="51" t="s">
        <v>392</v>
      </c>
    </row>
    <row r="157" spans="2:20">
      <c r="B157" s="49" t="s">
        <v>395</v>
      </c>
      <c r="C157" s="34" t="s">
        <v>264</v>
      </c>
      <c r="D157" s="34">
        <v>73</v>
      </c>
      <c r="E157" s="34">
        <v>1</v>
      </c>
      <c r="F157" s="34" t="s">
        <v>281</v>
      </c>
      <c r="G157" s="50" t="s">
        <v>96</v>
      </c>
      <c r="H157" s="50" t="s">
        <v>265</v>
      </c>
      <c r="I157" s="36"/>
      <c r="J157" s="36">
        <v>17.526</v>
      </c>
      <c r="K157" s="36"/>
      <c r="L157" s="40"/>
      <c r="M157" s="34"/>
      <c r="N157" s="72"/>
      <c r="O157" s="36"/>
      <c r="P157" s="64"/>
      <c r="Q157" s="64" t="s">
        <v>614</v>
      </c>
      <c r="R157" s="36" t="s">
        <v>71</v>
      </c>
      <c r="S157" s="39"/>
      <c r="T157" s="51" t="s">
        <v>392</v>
      </c>
    </row>
    <row r="158" spans="2:20">
      <c r="B158" s="49" t="s">
        <v>396</v>
      </c>
      <c r="C158" s="34" t="s">
        <v>264</v>
      </c>
      <c r="D158" s="34">
        <v>85</v>
      </c>
      <c r="E158" s="34">
        <v>2</v>
      </c>
      <c r="F158" s="34" t="s">
        <v>281</v>
      </c>
      <c r="G158" s="50" t="s">
        <v>96</v>
      </c>
      <c r="H158" s="50" t="s">
        <v>265</v>
      </c>
      <c r="I158" s="36"/>
      <c r="J158" s="36">
        <v>17.526</v>
      </c>
      <c r="K158" s="36"/>
      <c r="L158" s="40"/>
      <c r="M158" s="34"/>
      <c r="N158" s="72"/>
      <c r="O158" s="36"/>
      <c r="P158" s="64"/>
      <c r="Q158" s="64" t="s">
        <v>614</v>
      </c>
      <c r="R158" s="36" t="s">
        <v>71</v>
      </c>
      <c r="S158" s="39"/>
      <c r="T158" s="51" t="s">
        <v>392</v>
      </c>
    </row>
    <row r="159" spans="2:20">
      <c r="B159" s="49" t="s">
        <v>397</v>
      </c>
      <c r="C159" s="34" t="s">
        <v>264</v>
      </c>
      <c r="D159" s="34">
        <v>90</v>
      </c>
      <c r="E159" s="34">
        <v>4</v>
      </c>
      <c r="F159" s="34" t="s">
        <v>281</v>
      </c>
      <c r="G159" s="50" t="s">
        <v>96</v>
      </c>
      <c r="H159" s="50" t="s">
        <v>265</v>
      </c>
      <c r="I159" s="36"/>
      <c r="J159" s="36">
        <v>17.526</v>
      </c>
      <c r="K159" s="36"/>
      <c r="L159" s="40"/>
      <c r="M159" s="34"/>
      <c r="N159" s="72"/>
      <c r="O159" s="36"/>
      <c r="P159" s="64"/>
      <c r="Q159" s="64" t="s">
        <v>614</v>
      </c>
      <c r="R159" s="36" t="s">
        <v>71</v>
      </c>
      <c r="S159" s="39"/>
      <c r="T159" s="51" t="s">
        <v>392</v>
      </c>
    </row>
    <row r="160" spans="2:20">
      <c r="B160" s="49" t="s">
        <v>398</v>
      </c>
      <c r="C160" s="34" t="s">
        <v>264</v>
      </c>
      <c r="D160" s="34">
        <v>83</v>
      </c>
      <c r="E160" s="34">
        <v>6</v>
      </c>
      <c r="F160" s="34" t="s">
        <v>281</v>
      </c>
      <c r="G160" s="50" t="s">
        <v>96</v>
      </c>
      <c r="H160" s="50" t="s">
        <v>265</v>
      </c>
      <c r="I160" s="36"/>
      <c r="J160" s="36">
        <v>17.526</v>
      </c>
      <c r="K160" s="36"/>
      <c r="L160" s="40"/>
      <c r="M160" s="34"/>
      <c r="N160" s="72"/>
      <c r="O160" s="36"/>
      <c r="P160" s="64"/>
      <c r="Q160" s="64" t="s">
        <v>614</v>
      </c>
      <c r="R160" s="36" t="s">
        <v>71</v>
      </c>
      <c r="S160" s="39"/>
      <c r="T160" s="51" t="s">
        <v>392</v>
      </c>
    </row>
    <row r="161" spans="2:20">
      <c r="B161" s="49" t="s">
        <v>457</v>
      </c>
      <c r="C161" s="34" t="s">
        <v>453</v>
      </c>
      <c r="D161" s="34">
        <v>90</v>
      </c>
      <c r="E161" s="34">
        <v>0.12</v>
      </c>
      <c r="F161" s="34" t="s">
        <v>281</v>
      </c>
      <c r="G161" s="50" t="s">
        <v>276</v>
      </c>
      <c r="H161" s="50" t="s">
        <v>266</v>
      </c>
      <c r="I161" s="36"/>
      <c r="J161" s="36">
        <v>17.526</v>
      </c>
      <c r="K161" s="36"/>
      <c r="L161" s="36"/>
      <c r="M161" s="34"/>
      <c r="N161" s="72"/>
      <c r="O161" s="36"/>
      <c r="P161" s="36"/>
      <c r="Q161" s="64" t="s">
        <v>614</v>
      </c>
      <c r="R161" s="36" t="s">
        <v>71</v>
      </c>
      <c r="S161" s="39"/>
      <c r="T161" s="51" t="s">
        <v>494</v>
      </c>
    </row>
    <row r="162" spans="2:20">
      <c r="B162" s="49" t="s">
        <v>458</v>
      </c>
      <c r="C162" s="34" t="s">
        <v>453</v>
      </c>
      <c r="D162" s="34">
        <v>110</v>
      </c>
      <c r="E162" s="34">
        <v>0.11</v>
      </c>
      <c r="F162" s="34" t="s">
        <v>281</v>
      </c>
      <c r="G162" s="50" t="s">
        <v>276</v>
      </c>
      <c r="H162" s="50" t="s">
        <v>266</v>
      </c>
      <c r="I162" s="36"/>
      <c r="J162" s="36">
        <v>17.526</v>
      </c>
      <c r="K162" s="36"/>
      <c r="L162" s="36"/>
      <c r="M162" s="34"/>
      <c r="N162" s="72"/>
      <c r="O162" s="36"/>
      <c r="P162" s="36"/>
      <c r="Q162" s="64" t="s">
        <v>614</v>
      </c>
      <c r="R162" s="36" t="s">
        <v>71</v>
      </c>
      <c r="S162" s="39"/>
      <c r="T162" s="51" t="s">
        <v>493</v>
      </c>
    </row>
    <row r="163" spans="2:20">
      <c r="B163" s="49" t="s">
        <v>459</v>
      </c>
      <c r="C163" s="34" t="s">
        <v>453</v>
      </c>
      <c r="D163" s="34">
        <v>120</v>
      </c>
      <c r="E163" s="34">
        <v>9.1999999999999998E-2</v>
      </c>
      <c r="F163" s="34" t="s">
        <v>281</v>
      </c>
      <c r="G163" s="50" t="s">
        <v>276</v>
      </c>
      <c r="H163" s="50" t="s">
        <v>266</v>
      </c>
      <c r="I163" s="36"/>
      <c r="J163" s="36">
        <v>17.526</v>
      </c>
      <c r="K163" s="36"/>
      <c r="L163" s="36"/>
      <c r="M163" s="34"/>
      <c r="N163" s="72"/>
      <c r="O163" s="36"/>
      <c r="P163" s="36"/>
      <c r="Q163" s="64" t="s">
        <v>614</v>
      </c>
      <c r="R163" s="36" t="s">
        <v>71</v>
      </c>
      <c r="S163" s="39"/>
      <c r="T163" s="51" t="s">
        <v>495</v>
      </c>
    </row>
    <row r="164" spans="2:20">
      <c r="B164" s="62" t="s">
        <v>460</v>
      </c>
      <c r="C164" s="34" t="s">
        <v>453</v>
      </c>
      <c r="D164" s="63">
        <v>135</v>
      </c>
      <c r="E164" s="63">
        <v>8.1000000000000003E-2</v>
      </c>
      <c r="F164" s="34" t="s">
        <v>281</v>
      </c>
      <c r="G164" s="50" t="s">
        <v>276</v>
      </c>
      <c r="H164" s="50" t="s">
        <v>266</v>
      </c>
      <c r="I164" s="36"/>
      <c r="J164" s="36">
        <v>17.526</v>
      </c>
      <c r="K164" s="36"/>
      <c r="L164" s="36"/>
      <c r="M164" s="34"/>
      <c r="N164" s="72"/>
      <c r="O164" s="36"/>
      <c r="P164" s="36"/>
      <c r="Q164" s="64" t="s">
        <v>614</v>
      </c>
      <c r="R164" s="36" t="s">
        <v>71</v>
      </c>
      <c r="S164" s="39"/>
      <c r="T164" s="51" t="s">
        <v>467</v>
      </c>
    </row>
    <row r="165" spans="2:20">
      <c r="B165" s="62" t="s">
        <v>461</v>
      </c>
      <c r="C165" s="34" t="s">
        <v>453</v>
      </c>
      <c r="D165" s="63">
        <v>150</v>
      </c>
      <c r="E165" s="63">
        <v>7.2999999999999995E-2</v>
      </c>
      <c r="F165" s="34" t="s">
        <v>281</v>
      </c>
      <c r="G165" s="50" t="s">
        <v>276</v>
      </c>
      <c r="H165" s="50" t="s">
        <v>266</v>
      </c>
      <c r="I165" s="36"/>
      <c r="J165" s="36">
        <v>17.526</v>
      </c>
      <c r="K165" s="36"/>
      <c r="L165" s="36"/>
      <c r="M165" s="34"/>
      <c r="N165" s="72"/>
      <c r="O165" s="36"/>
      <c r="P165" s="36"/>
      <c r="Q165" s="64" t="s">
        <v>614</v>
      </c>
      <c r="R165" s="36" t="s">
        <v>71</v>
      </c>
      <c r="S165" s="39"/>
      <c r="T165" s="51" t="s">
        <v>496</v>
      </c>
    </row>
    <row r="166" spans="2:20">
      <c r="B166" s="62" t="s">
        <v>462</v>
      </c>
      <c r="C166" s="34" t="s">
        <v>453</v>
      </c>
      <c r="D166" s="63">
        <v>180</v>
      </c>
      <c r="E166" s="63">
        <v>6.0999999999999999E-2</v>
      </c>
      <c r="F166" s="34" t="s">
        <v>281</v>
      </c>
      <c r="G166" s="50" t="s">
        <v>276</v>
      </c>
      <c r="H166" s="50" t="s">
        <v>266</v>
      </c>
      <c r="I166" s="36"/>
      <c r="J166" s="36">
        <v>17.526</v>
      </c>
      <c r="K166" s="36"/>
      <c r="L166" s="36"/>
      <c r="M166" s="34"/>
      <c r="N166" s="72"/>
      <c r="O166" s="36"/>
      <c r="P166" s="36"/>
      <c r="Q166" s="64" t="s">
        <v>614</v>
      </c>
      <c r="R166" s="36" t="s">
        <v>71</v>
      </c>
      <c r="S166" s="39"/>
      <c r="T166" s="51" t="s">
        <v>497</v>
      </c>
    </row>
    <row r="167" spans="2:20">
      <c r="B167" s="62" t="s">
        <v>463</v>
      </c>
      <c r="C167" s="34" t="s">
        <v>453</v>
      </c>
      <c r="D167" s="63">
        <v>195</v>
      </c>
      <c r="E167" s="63">
        <v>5.6000000000000001E-2</v>
      </c>
      <c r="F167" s="34" t="s">
        <v>281</v>
      </c>
      <c r="G167" s="50" t="s">
        <v>276</v>
      </c>
      <c r="H167" s="50" t="s">
        <v>266</v>
      </c>
      <c r="I167" s="36"/>
      <c r="J167" s="36">
        <v>17.526</v>
      </c>
      <c r="K167" s="36"/>
      <c r="L167" s="36"/>
      <c r="M167" s="34"/>
      <c r="N167" s="72"/>
      <c r="O167" s="36"/>
      <c r="P167" s="36"/>
      <c r="Q167" s="64" t="s">
        <v>614</v>
      </c>
      <c r="R167" s="36" t="s">
        <v>71</v>
      </c>
      <c r="S167" s="39"/>
      <c r="T167" s="51" t="s">
        <v>498</v>
      </c>
    </row>
    <row r="168" spans="2:20">
      <c r="B168" s="62" t="s">
        <v>464</v>
      </c>
      <c r="C168" s="34" t="s">
        <v>453</v>
      </c>
      <c r="D168" s="63">
        <v>240</v>
      </c>
      <c r="E168" s="63">
        <v>4.5999999999999999E-2</v>
      </c>
      <c r="F168" s="34" t="s">
        <v>281</v>
      </c>
      <c r="G168" s="50" t="s">
        <v>276</v>
      </c>
      <c r="H168" s="50" t="s">
        <v>266</v>
      </c>
      <c r="I168" s="36"/>
      <c r="J168" s="36">
        <v>17.526</v>
      </c>
      <c r="K168" s="36"/>
      <c r="L168" s="36"/>
      <c r="M168" s="34"/>
      <c r="N168" s="72"/>
      <c r="O168" s="36"/>
      <c r="P168" s="36"/>
      <c r="Q168" s="64" t="s">
        <v>614</v>
      </c>
      <c r="R168" s="36" t="s">
        <v>71</v>
      </c>
      <c r="S168" s="39"/>
      <c r="T168" s="51" t="s">
        <v>499</v>
      </c>
    </row>
    <row r="169" spans="2:20">
      <c r="B169" s="62" t="s">
        <v>465</v>
      </c>
      <c r="C169" s="34" t="s">
        <v>453</v>
      </c>
      <c r="D169" s="63">
        <v>240</v>
      </c>
      <c r="E169" s="63">
        <v>4.5999999999999999E-2</v>
      </c>
      <c r="F169" s="34" t="s">
        <v>281</v>
      </c>
      <c r="G169" s="50" t="s">
        <v>276</v>
      </c>
      <c r="H169" s="50" t="s">
        <v>266</v>
      </c>
      <c r="I169" s="36"/>
      <c r="J169" s="36">
        <v>17.526</v>
      </c>
      <c r="K169" s="36"/>
      <c r="L169" s="36"/>
      <c r="M169" s="34"/>
      <c r="N169" s="72"/>
      <c r="O169" s="36"/>
      <c r="P169" s="36"/>
      <c r="Q169" s="64" t="s">
        <v>614</v>
      </c>
      <c r="R169" s="36" t="s">
        <v>71</v>
      </c>
      <c r="S169" s="39"/>
      <c r="T169" s="51" t="s">
        <v>500</v>
      </c>
    </row>
    <row r="170" spans="2:20">
      <c r="B170" s="62" t="s">
        <v>466</v>
      </c>
      <c r="C170" s="34" t="s">
        <v>453</v>
      </c>
      <c r="D170" s="63">
        <v>310</v>
      </c>
      <c r="E170" s="63">
        <v>3.5000000000000003E-2</v>
      </c>
      <c r="F170" s="34" t="s">
        <v>281</v>
      </c>
      <c r="G170" s="50" t="s">
        <v>276</v>
      </c>
      <c r="H170" s="50" t="s">
        <v>266</v>
      </c>
      <c r="I170" s="36"/>
      <c r="J170" s="36">
        <v>17.526</v>
      </c>
      <c r="K170" s="36"/>
      <c r="L170" s="36"/>
      <c r="M170" s="34"/>
      <c r="N170" s="72"/>
      <c r="O170" s="36"/>
      <c r="P170" s="36"/>
      <c r="Q170" s="64" t="s">
        <v>614</v>
      </c>
      <c r="R170" s="36" t="s">
        <v>71</v>
      </c>
      <c r="S170" s="39"/>
      <c r="T170" s="51" t="s">
        <v>501</v>
      </c>
    </row>
    <row r="171" spans="2:20">
      <c r="B171" s="49" t="s">
        <v>469</v>
      </c>
      <c r="C171" s="34" t="s">
        <v>453</v>
      </c>
      <c r="D171" s="34">
        <v>95</v>
      </c>
      <c r="E171" s="34">
        <v>0.52700000000000002</v>
      </c>
      <c r="F171" s="34" t="s">
        <v>281</v>
      </c>
      <c r="G171" s="50" t="s">
        <v>287</v>
      </c>
      <c r="H171" s="50" t="s">
        <v>266</v>
      </c>
      <c r="I171" s="36"/>
      <c r="J171" s="36">
        <v>17.526</v>
      </c>
      <c r="K171" s="36"/>
      <c r="L171" s="36"/>
      <c r="M171" s="34"/>
      <c r="N171" s="72"/>
      <c r="O171" s="36"/>
      <c r="P171" s="36"/>
      <c r="Q171" s="64" t="s">
        <v>614</v>
      </c>
      <c r="R171" s="36" t="s">
        <v>71</v>
      </c>
      <c r="S171" s="39"/>
      <c r="T171" s="51" t="s">
        <v>502</v>
      </c>
    </row>
    <row r="172" spans="2:20">
      <c r="B172" s="49" t="s">
        <v>470</v>
      </c>
      <c r="C172" s="34" t="s">
        <v>453</v>
      </c>
      <c r="D172" s="34">
        <v>110</v>
      </c>
      <c r="E172" s="34">
        <v>0.41</v>
      </c>
      <c r="F172" s="34" t="s">
        <v>281</v>
      </c>
      <c r="G172" s="50" t="s">
        <v>287</v>
      </c>
      <c r="H172" s="50" t="s">
        <v>266</v>
      </c>
      <c r="I172" s="36"/>
      <c r="J172" s="36">
        <v>17.526</v>
      </c>
      <c r="K172" s="36"/>
      <c r="L172" s="36"/>
      <c r="M172" s="34"/>
      <c r="N172" s="72"/>
      <c r="O172" s="36"/>
      <c r="P172" s="36"/>
      <c r="Q172" s="64" t="s">
        <v>614</v>
      </c>
      <c r="R172" s="36" t="s">
        <v>71</v>
      </c>
      <c r="S172" s="39"/>
      <c r="T172" s="51" t="s">
        <v>503</v>
      </c>
    </row>
    <row r="173" spans="2:20">
      <c r="B173" s="49" t="s">
        <v>471</v>
      </c>
      <c r="C173" s="34" t="s">
        <v>453</v>
      </c>
      <c r="D173" s="34">
        <v>135</v>
      </c>
      <c r="E173" s="34">
        <v>0.33500000000000002</v>
      </c>
      <c r="F173" s="34" t="s">
        <v>281</v>
      </c>
      <c r="G173" s="50" t="s">
        <v>287</v>
      </c>
      <c r="H173" s="50" t="s">
        <v>266</v>
      </c>
      <c r="I173" s="36"/>
      <c r="J173" s="36">
        <v>17.526</v>
      </c>
      <c r="K173" s="36"/>
      <c r="L173" s="36"/>
      <c r="M173" s="34"/>
      <c r="N173" s="72"/>
      <c r="O173" s="36"/>
      <c r="P173" s="36"/>
      <c r="Q173" s="64" t="s">
        <v>614</v>
      </c>
      <c r="R173" s="36" t="s">
        <v>71</v>
      </c>
      <c r="S173" s="39"/>
      <c r="T173" s="51" t="s">
        <v>504</v>
      </c>
    </row>
    <row r="174" spans="2:20">
      <c r="B174" s="49" t="s">
        <v>472</v>
      </c>
      <c r="C174" s="34" t="s">
        <v>453</v>
      </c>
      <c r="D174" s="34">
        <v>135</v>
      </c>
      <c r="E174" s="34">
        <v>0.28499999999999998</v>
      </c>
      <c r="F174" s="34" t="s">
        <v>281</v>
      </c>
      <c r="G174" s="50" t="s">
        <v>98</v>
      </c>
      <c r="H174" s="50" t="s">
        <v>266</v>
      </c>
      <c r="I174" s="36"/>
      <c r="J174" s="36">
        <v>17.526</v>
      </c>
      <c r="K174" s="36"/>
      <c r="L174" s="36"/>
      <c r="M174" s="34"/>
      <c r="N174" s="72"/>
      <c r="O174" s="36"/>
      <c r="P174" s="36"/>
      <c r="Q174" s="64" t="s">
        <v>614</v>
      </c>
      <c r="R174" s="36" t="s">
        <v>71</v>
      </c>
      <c r="S174" s="39"/>
      <c r="T174" s="51" t="s">
        <v>505</v>
      </c>
    </row>
    <row r="175" spans="2:20">
      <c r="B175" s="49" t="s">
        <v>473</v>
      </c>
      <c r="C175" s="34" t="s">
        <v>453</v>
      </c>
      <c r="D175" s="34">
        <v>165</v>
      </c>
      <c r="E175" s="34">
        <v>0.22800000000000001</v>
      </c>
      <c r="F175" s="34" t="s">
        <v>281</v>
      </c>
      <c r="G175" s="50" t="s">
        <v>98</v>
      </c>
      <c r="H175" s="50" t="s">
        <v>266</v>
      </c>
      <c r="I175" s="36"/>
      <c r="J175" s="36">
        <v>17.526</v>
      </c>
      <c r="K175" s="36"/>
      <c r="L175" s="36"/>
      <c r="M175" s="34"/>
      <c r="N175" s="72"/>
      <c r="O175" s="36"/>
      <c r="P175" s="36"/>
      <c r="Q175" s="64" t="s">
        <v>614</v>
      </c>
      <c r="R175" s="36" t="s">
        <v>71</v>
      </c>
      <c r="S175" s="39"/>
      <c r="T175" s="51" t="s">
        <v>506</v>
      </c>
    </row>
    <row r="176" spans="2:20">
      <c r="B176" s="49" t="s">
        <v>474</v>
      </c>
      <c r="C176" s="34" t="s">
        <v>453</v>
      </c>
      <c r="D176" s="34">
        <v>120</v>
      </c>
      <c r="E176" s="34">
        <v>0.20599999999999999</v>
      </c>
      <c r="F176" s="34" t="s">
        <v>281</v>
      </c>
      <c r="G176" s="50" t="s">
        <v>98</v>
      </c>
      <c r="H176" s="50" t="s">
        <v>266</v>
      </c>
      <c r="I176" s="36"/>
      <c r="J176" s="36">
        <v>17.526</v>
      </c>
      <c r="K176" s="36"/>
      <c r="L176" s="36"/>
      <c r="M176" s="34"/>
      <c r="N176" s="72"/>
      <c r="O176" s="36"/>
      <c r="P176" s="36"/>
      <c r="Q176" s="64" t="s">
        <v>614</v>
      </c>
      <c r="R176" s="36" t="s">
        <v>71</v>
      </c>
      <c r="S176" s="39"/>
      <c r="T176" s="51" t="s">
        <v>507</v>
      </c>
    </row>
    <row r="177" spans="2:20">
      <c r="B177" s="49" t="s">
        <v>475</v>
      </c>
      <c r="C177" s="34" t="s">
        <v>453</v>
      </c>
      <c r="D177" s="34">
        <v>220</v>
      </c>
      <c r="E177" s="34">
        <v>0.185</v>
      </c>
      <c r="F177" s="34" t="s">
        <v>281</v>
      </c>
      <c r="G177" s="50" t="s">
        <v>98</v>
      </c>
      <c r="H177" s="50" t="s">
        <v>266</v>
      </c>
      <c r="I177" s="36"/>
      <c r="J177" s="36">
        <v>17.526</v>
      </c>
      <c r="K177" s="36"/>
      <c r="L177" s="36"/>
      <c r="M177" s="34"/>
      <c r="N177" s="72"/>
      <c r="O177" s="36"/>
      <c r="P177" s="36"/>
      <c r="Q177" s="64" t="s">
        <v>614</v>
      </c>
      <c r="R177" s="36" t="s">
        <v>71</v>
      </c>
      <c r="S177" s="39"/>
      <c r="T177" s="51" t="s">
        <v>508</v>
      </c>
    </row>
    <row r="178" spans="2:20">
      <c r="B178" s="49" t="s">
        <v>476</v>
      </c>
      <c r="C178" s="34" t="s">
        <v>453</v>
      </c>
      <c r="D178" s="34">
        <v>255</v>
      </c>
      <c r="E178" s="34">
        <v>0.154</v>
      </c>
      <c r="F178" s="34" t="s">
        <v>281</v>
      </c>
      <c r="G178" s="50" t="s">
        <v>98</v>
      </c>
      <c r="H178" s="50" t="s">
        <v>266</v>
      </c>
      <c r="I178" s="36"/>
      <c r="J178" s="36">
        <v>17.526</v>
      </c>
      <c r="K178" s="36"/>
      <c r="L178" s="36"/>
      <c r="M178" s="34"/>
      <c r="N178" s="72"/>
      <c r="O178" s="36"/>
      <c r="P178" s="36"/>
      <c r="Q178" s="64" t="s">
        <v>614</v>
      </c>
      <c r="R178" s="36" t="s">
        <v>71</v>
      </c>
      <c r="S178" s="39"/>
      <c r="T178" s="51" t="s">
        <v>509</v>
      </c>
    </row>
    <row r="179" spans="2:20">
      <c r="B179" s="49" t="s">
        <v>477</v>
      </c>
      <c r="C179" s="34" t="s">
        <v>453</v>
      </c>
      <c r="D179" s="34">
        <v>260</v>
      </c>
      <c r="E179" s="34">
        <v>0.13700000000000001</v>
      </c>
      <c r="F179" s="34" t="s">
        <v>281</v>
      </c>
      <c r="G179" s="50" t="s">
        <v>98</v>
      </c>
      <c r="H179" s="50" t="s">
        <v>266</v>
      </c>
      <c r="I179" s="36"/>
      <c r="J179" s="36">
        <v>17.526</v>
      </c>
      <c r="K179" s="36"/>
      <c r="L179" s="36"/>
      <c r="M179" s="34"/>
      <c r="N179" s="72"/>
      <c r="O179" s="36"/>
      <c r="P179" s="36"/>
      <c r="Q179" s="64" t="s">
        <v>614</v>
      </c>
      <c r="R179" s="36" t="s">
        <v>71</v>
      </c>
      <c r="S179" s="39"/>
      <c r="T179" s="51" t="s">
        <v>510</v>
      </c>
    </row>
    <row r="180" spans="2:20">
      <c r="B180" s="49" t="s">
        <v>478</v>
      </c>
      <c r="C180" s="34" t="s">
        <v>453</v>
      </c>
      <c r="D180" s="34">
        <v>300</v>
      </c>
      <c r="E180" s="34">
        <v>0.123</v>
      </c>
      <c r="F180" s="34" t="s">
        <v>281</v>
      </c>
      <c r="G180" s="50" t="s">
        <v>98</v>
      </c>
      <c r="H180" s="50" t="s">
        <v>266</v>
      </c>
      <c r="I180" s="36"/>
      <c r="J180" s="36">
        <v>17.526</v>
      </c>
      <c r="K180" s="36"/>
      <c r="L180" s="36"/>
      <c r="M180" s="34"/>
      <c r="N180" s="72"/>
      <c r="O180" s="36"/>
      <c r="P180" s="36"/>
      <c r="Q180" s="64" t="s">
        <v>614</v>
      </c>
      <c r="R180" s="36" t="s">
        <v>71</v>
      </c>
      <c r="S180" s="39"/>
      <c r="T180" s="51" t="s">
        <v>511</v>
      </c>
    </row>
    <row r="181" spans="2:20">
      <c r="B181" s="49" t="s">
        <v>479</v>
      </c>
      <c r="C181" s="34" t="s">
        <v>453</v>
      </c>
      <c r="D181" s="34">
        <v>350</v>
      </c>
      <c r="E181" s="34">
        <v>0.10299999999999999</v>
      </c>
      <c r="F181" s="34" t="s">
        <v>281</v>
      </c>
      <c r="G181" s="50" t="s">
        <v>98</v>
      </c>
      <c r="H181" s="50" t="s">
        <v>266</v>
      </c>
      <c r="I181" s="36"/>
      <c r="J181" s="36">
        <v>17.526</v>
      </c>
      <c r="K181" s="36"/>
      <c r="L181" s="36"/>
      <c r="M181" s="34"/>
      <c r="N181" s="72"/>
      <c r="O181" s="36"/>
      <c r="P181" s="36"/>
      <c r="Q181" s="64" t="s">
        <v>614</v>
      </c>
      <c r="R181" s="36" t="s">
        <v>71</v>
      </c>
      <c r="S181" s="39"/>
      <c r="T181" s="51" t="s">
        <v>512</v>
      </c>
    </row>
    <row r="182" spans="2:20">
      <c r="B182" s="49" t="s">
        <v>480</v>
      </c>
      <c r="C182" s="34" t="s">
        <v>453</v>
      </c>
      <c r="D182" s="34">
        <v>365</v>
      </c>
      <c r="E182" s="34">
        <v>9.5000000000000001E-2</v>
      </c>
      <c r="F182" s="34" t="s">
        <v>281</v>
      </c>
      <c r="G182" s="50" t="s">
        <v>98</v>
      </c>
      <c r="H182" s="50" t="s">
        <v>266</v>
      </c>
      <c r="I182" s="36"/>
      <c r="J182" s="36">
        <v>17.526</v>
      </c>
      <c r="K182" s="36"/>
      <c r="L182" s="36"/>
      <c r="M182" s="34"/>
      <c r="N182" s="72"/>
      <c r="O182" s="36"/>
      <c r="P182" s="36"/>
      <c r="Q182" s="64" t="s">
        <v>614</v>
      </c>
      <c r="R182" s="36" t="s">
        <v>71</v>
      </c>
      <c r="S182" s="39"/>
      <c r="T182" s="51" t="s">
        <v>513</v>
      </c>
    </row>
    <row r="183" spans="2:20">
      <c r="B183" s="49" t="s">
        <v>481</v>
      </c>
      <c r="C183" s="34" t="s">
        <v>453</v>
      </c>
      <c r="D183" s="34">
        <v>375</v>
      </c>
      <c r="E183" s="34">
        <v>7.6999999999999999E-2</v>
      </c>
      <c r="F183" s="34" t="s">
        <v>281</v>
      </c>
      <c r="G183" s="50" t="s">
        <v>98</v>
      </c>
      <c r="H183" s="50" t="s">
        <v>266</v>
      </c>
      <c r="I183" s="36"/>
      <c r="J183" s="36">
        <v>17.526</v>
      </c>
      <c r="K183" s="36"/>
      <c r="L183" s="36"/>
      <c r="M183" s="34"/>
      <c r="N183" s="72"/>
      <c r="O183" s="36"/>
      <c r="P183" s="36"/>
      <c r="Q183" s="64" t="s">
        <v>614</v>
      </c>
      <c r="R183" s="36" t="s">
        <v>71</v>
      </c>
      <c r="S183" s="39"/>
      <c r="T183" s="51" t="s">
        <v>514</v>
      </c>
    </row>
    <row r="184" spans="2:20">
      <c r="B184" s="49" t="s">
        <v>482</v>
      </c>
      <c r="C184" s="34" t="s">
        <v>453</v>
      </c>
      <c r="D184" s="34">
        <v>540</v>
      </c>
      <c r="E184" s="34">
        <v>7.0000000000000007E-2</v>
      </c>
      <c r="F184" s="34" t="s">
        <v>281</v>
      </c>
      <c r="G184" s="50" t="s">
        <v>98</v>
      </c>
      <c r="H184" s="50" t="s">
        <v>266</v>
      </c>
      <c r="I184" s="36"/>
      <c r="J184" s="36">
        <v>17.526</v>
      </c>
      <c r="K184" s="36"/>
      <c r="L184" s="36"/>
      <c r="M184" s="34"/>
      <c r="N184" s="72"/>
      <c r="O184" s="36"/>
      <c r="P184" s="36"/>
      <c r="Q184" s="64" t="s">
        <v>614</v>
      </c>
      <c r="R184" s="36" t="s">
        <v>71</v>
      </c>
      <c r="S184" s="39"/>
      <c r="T184" s="51" t="s">
        <v>515</v>
      </c>
    </row>
    <row r="185" spans="2:20">
      <c r="B185" s="49" t="s">
        <v>483</v>
      </c>
      <c r="C185" s="34" t="s">
        <v>453</v>
      </c>
      <c r="D185" s="34">
        <v>470</v>
      </c>
      <c r="E185" s="34">
        <v>0.06</v>
      </c>
      <c r="F185" s="34" t="s">
        <v>281</v>
      </c>
      <c r="G185" s="50" t="s">
        <v>98</v>
      </c>
      <c r="H185" s="50" t="s">
        <v>266</v>
      </c>
      <c r="I185" s="36"/>
      <c r="J185" s="36">
        <v>17.526</v>
      </c>
      <c r="K185" s="36"/>
      <c r="L185" s="36"/>
      <c r="M185" s="34"/>
      <c r="N185" s="72"/>
      <c r="O185" s="36"/>
      <c r="P185" s="36"/>
      <c r="Q185" s="64" t="s">
        <v>614</v>
      </c>
      <c r="R185" s="36" t="s">
        <v>71</v>
      </c>
      <c r="S185" s="39"/>
      <c r="T185" s="51" t="s">
        <v>516</v>
      </c>
    </row>
    <row r="186" spans="2:20">
      <c r="C186" s="34"/>
      <c r="D186" s="34"/>
      <c r="E186" s="34"/>
      <c r="F186" s="34"/>
      <c r="G186" s="50"/>
      <c r="H186" s="50"/>
      <c r="I186" s="36"/>
      <c r="J186" s="36"/>
      <c r="K186" s="36"/>
      <c r="L186" s="36"/>
      <c r="M186" s="34"/>
      <c r="N186" s="72"/>
      <c r="O186" s="36"/>
      <c r="P186" s="36"/>
      <c r="Q186" s="64"/>
      <c r="R186" s="36"/>
      <c r="S186" s="39"/>
      <c r="T186" s="51"/>
    </row>
    <row r="187" spans="2:20">
      <c r="C187" s="34"/>
      <c r="D187" s="34"/>
      <c r="E187" s="34"/>
      <c r="F187" s="34"/>
      <c r="G187" s="50"/>
      <c r="H187" s="50"/>
      <c r="I187" s="36"/>
      <c r="J187" s="36"/>
      <c r="K187" s="36"/>
      <c r="L187" s="36"/>
      <c r="M187" s="34"/>
      <c r="N187" s="72"/>
      <c r="O187" s="36"/>
      <c r="P187" s="36"/>
      <c r="Q187" s="64"/>
      <c r="R187" s="36"/>
      <c r="S187" s="39"/>
      <c r="T187" s="51"/>
    </row>
    <row r="188" spans="2:20">
      <c r="C188" s="34"/>
      <c r="D188" s="34"/>
      <c r="E188" s="34"/>
      <c r="F188" s="34"/>
      <c r="G188" s="50"/>
      <c r="H188" s="50"/>
      <c r="I188" s="36"/>
      <c r="J188" s="36"/>
      <c r="K188" s="36"/>
      <c r="L188" s="36"/>
      <c r="M188" s="34"/>
      <c r="N188" s="72"/>
      <c r="O188" s="36"/>
      <c r="P188" s="36"/>
      <c r="Q188" s="64"/>
      <c r="R188" s="36"/>
      <c r="S188" s="39"/>
      <c r="T188" s="51"/>
    </row>
    <row r="189" spans="2:20">
      <c r="C189" s="34"/>
      <c r="D189" s="34"/>
      <c r="E189" s="34"/>
      <c r="F189" s="34"/>
      <c r="G189" s="50"/>
      <c r="H189" s="50"/>
      <c r="I189" s="36"/>
      <c r="J189" s="36"/>
      <c r="K189" s="36"/>
      <c r="L189" s="36"/>
      <c r="M189" s="34"/>
      <c r="N189" s="72"/>
      <c r="O189" s="36"/>
      <c r="P189" s="36"/>
      <c r="Q189" s="64"/>
      <c r="R189" s="36"/>
      <c r="S189" s="39"/>
      <c r="T189" s="51"/>
    </row>
    <row r="190" spans="2:20">
      <c r="C190" s="34"/>
      <c r="D190" s="34"/>
      <c r="E190" s="34"/>
      <c r="F190" s="34"/>
      <c r="G190" s="50"/>
      <c r="H190" s="50"/>
      <c r="I190" s="36"/>
      <c r="J190" s="36"/>
      <c r="K190" s="36"/>
      <c r="L190" s="36"/>
      <c r="M190" s="34"/>
      <c r="N190" s="72"/>
      <c r="O190" s="36"/>
      <c r="P190" s="36"/>
      <c r="Q190" s="64"/>
      <c r="R190" s="36"/>
      <c r="S190" s="39"/>
      <c r="T190" s="51"/>
    </row>
    <row r="191" spans="2:20">
      <c r="C191" s="34"/>
      <c r="D191" s="34"/>
      <c r="E191" s="34"/>
      <c r="F191" s="34"/>
      <c r="G191" s="50"/>
      <c r="H191" s="50"/>
      <c r="I191" s="36"/>
      <c r="J191" s="36"/>
      <c r="K191" s="36"/>
      <c r="L191" s="36"/>
      <c r="M191" s="34"/>
      <c r="N191" s="72"/>
      <c r="O191" s="36"/>
      <c r="P191" s="36"/>
      <c r="Q191" s="64"/>
      <c r="R191" s="36"/>
      <c r="S191" s="39"/>
      <c r="T191" s="51"/>
    </row>
    <row r="192" spans="2:20">
      <c r="C192" s="34"/>
      <c r="D192" s="34"/>
      <c r="E192" s="34"/>
      <c r="F192" s="34"/>
      <c r="G192" s="50"/>
      <c r="H192" s="50"/>
      <c r="I192" s="36"/>
      <c r="J192" s="36"/>
      <c r="K192" s="36"/>
      <c r="L192" s="36"/>
      <c r="M192" s="34"/>
      <c r="N192" s="72"/>
      <c r="O192" s="36"/>
      <c r="P192" s="36"/>
      <c r="Q192" s="64"/>
      <c r="R192" s="36"/>
      <c r="S192" s="39"/>
      <c r="T192" s="51"/>
    </row>
    <row r="193" spans="3:20">
      <c r="C193" s="34"/>
      <c r="D193" s="34"/>
      <c r="E193" s="34"/>
      <c r="F193" s="34"/>
      <c r="G193" s="50"/>
      <c r="H193" s="50"/>
      <c r="I193" s="36"/>
      <c r="J193" s="36"/>
      <c r="K193" s="36"/>
      <c r="L193" s="36"/>
      <c r="M193" s="34"/>
      <c r="N193" s="72"/>
      <c r="O193" s="36"/>
      <c r="P193" s="36"/>
      <c r="Q193" s="64"/>
      <c r="R193" s="36"/>
      <c r="S193" s="39"/>
      <c r="T193" s="51"/>
    </row>
    <row r="194" spans="3:20">
      <c r="C194" s="34"/>
      <c r="D194" s="34"/>
      <c r="E194" s="34"/>
      <c r="F194" s="34"/>
      <c r="G194" s="50"/>
      <c r="H194" s="50"/>
      <c r="I194" s="36"/>
      <c r="J194" s="36"/>
      <c r="K194" s="36"/>
      <c r="L194" s="36"/>
      <c r="M194" s="34"/>
      <c r="N194" s="72"/>
      <c r="O194" s="36"/>
      <c r="P194" s="36"/>
      <c r="Q194" s="64"/>
      <c r="R194" s="36"/>
      <c r="S194" s="39"/>
      <c r="T194" s="51"/>
    </row>
    <row r="195" spans="3:20">
      <c r="C195" s="34"/>
      <c r="D195" s="34"/>
      <c r="E195" s="34"/>
      <c r="F195" s="34"/>
      <c r="G195" s="50"/>
      <c r="H195" s="50"/>
      <c r="I195" s="36"/>
      <c r="J195" s="36"/>
      <c r="K195" s="36"/>
      <c r="L195" s="36"/>
      <c r="M195" s="34"/>
      <c r="N195" s="72"/>
      <c r="O195" s="36"/>
      <c r="P195" s="36"/>
      <c r="Q195" s="64"/>
      <c r="R195" s="36"/>
      <c r="S195" s="39"/>
      <c r="T195" s="51"/>
    </row>
    <row r="196" spans="3:20">
      <c r="C196" s="34"/>
      <c r="D196" s="34"/>
      <c r="E196" s="34"/>
      <c r="F196" s="34"/>
      <c r="G196" s="50"/>
      <c r="H196" s="50"/>
      <c r="I196" s="36"/>
      <c r="J196" s="36"/>
      <c r="K196" s="36"/>
      <c r="L196" s="36"/>
      <c r="M196" s="34"/>
      <c r="N196" s="72"/>
      <c r="O196" s="36"/>
      <c r="P196" s="36"/>
      <c r="Q196" s="64"/>
      <c r="R196" s="36"/>
      <c r="S196" s="39"/>
      <c r="T196" s="51"/>
    </row>
    <row r="197" spans="3:20">
      <c r="C197" s="34"/>
      <c r="D197" s="34"/>
      <c r="E197" s="34"/>
      <c r="F197" s="34"/>
      <c r="G197" s="50"/>
      <c r="H197" s="50"/>
      <c r="I197" s="36"/>
      <c r="J197" s="36"/>
      <c r="K197" s="36"/>
      <c r="L197" s="36"/>
      <c r="M197" s="34"/>
      <c r="N197" s="72"/>
      <c r="O197" s="36"/>
      <c r="P197" s="36"/>
      <c r="Q197" s="64"/>
      <c r="R197" s="36"/>
      <c r="S197" s="39"/>
      <c r="T197" s="51"/>
    </row>
    <row r="198" spans="3:20">
      <c r="C198" s="34"/>
      <c r="D198" s="34"/>
      <c r="E198" s="34"/>
      <c r="F198" s="34"/>
      <c r="G198" s="50"/>
      <c r="H198" s="50"/>
      <c r="I198" s="36"/>
      <c r="J198" s="36"/>
      <c r="K198" s="36"/>
      <c r="L198" s="36"/>
      <c r="M198" s="34"/>
      <c r="N198" s="72"/>
      <c r="O198" s="36"/>
      <c r="P198" s="36"/>
      <c r="Q198" s="64"/>
      <c r="R198" s="36"/>
      <c r="S198" s="39"/>
      <c r="T198" s="51"/>
    </row>
    <row r="199" spans="3:20">
      <c r="C199" s="34"/>
      <c r="D199" s="34"/>
      <c r="E199" s="34"/>
      <c r="F199" s="34"/>
      <c r="G199" s="50"/>
      <c r="H199" s="50"/>
      <c r="I199" s="36"/>
      <c r="J199" s="36"/>
      <c r="K199" s="36"/>
      <c r="L199" s="36"/>
      <c r="M199" s="34"/>
      <c r="N199" s="72"/>
      <c r="O199" s="36"/>
      <c r="P199" s="36"/>
      <c r="Q199" s="64"/>
      <c r="R199" s="36"/>
      <c r="S199" s="39"/>
      <c r="T199" s="51"/>
    </row>
    <row r="200" spans="3:20">
      <c r="C200" s="34"/>
      <c r="D200" s="34"/>
      <c r="E200" s="34"/>
      <c r="F200" s="34"/>
      <c r="G200" s="50"/>
      <c r="H200" s="50"/>
      <c r="I200" s="36"/>
      <c r="J200" s="36"/>
      <c r="K200" s="36"/>
      <c r="L200" s="36"/>
      <c r="M200" s="34"/>
      <c r="N200" s="72"/>
      <c r="O200" s="36"/>
      <c r="P200" s="36"/>
      <c r="Q200" s="64"/>
      <c r="R200" s="36"/>
      <c r="S200" s="39"/>
      <c r="T200" s="51"/>
    </row>
    <row r="201" spans="3:20">
      <c r="C201" s="34"/>
      <c r="D201" s="34"/>
      <c r="E201" s="34"/>
      <c r="F201" s="34"/>
      <c r="G201" s="50"/>
      <c r="H201" s="50"/>
      <c r="I201" s="36"/>
      <c r="J201" s="36"/>
      <c r="K201" s="36"/>
      <c r="L201" s="36"/>
      <c r="M201" s="34"/>
      <c r="N201" s="72"/>
      <c r="O201" s="36"/>
      <c r="P201" s="36"/>
      <c r="Q201" s="64"/>
      <c r="R201" s="36"/>
      <c r="S201" s="39"/>
      <c r="T201" s="51"/>
    </row>
    <row r="202" spans="3:20">
      <c r="C202" s="34"/>
      <c r="D202" s="34"/>
      <c r="E202" s="34"/>
      <c r="F202" s="34"/>
      <c r="G202" s="50"/>
      <c r="H202" s="50"/>
      <c r="I202" s="36"/>
      <c r="J202" s="36"/>
      <c r="K202" s="36"/>
      <c r="L202" s="36"/>
      <c r="M202" s="34"/>
      <c r="N202" s="36" t="str">
        <f t="shared" ref="N202:N221" si="0">IF(ISNUMBER(M202),1000/(2*$M202)*$N$3,"")</f>
        <v/>
      </c>
      <c r="O202" s="36"/>
      <c r="P202" s="36"/>
      <c r="Q202" s="36"/>
      <c r="R202" s="36"/>
      <c r="S202" s="39"/>
      <c r="T202" s="51"/>
    </row>
    <row r="203" spans="3:20">
      <c r="C203" s="34"/>
      <c r="D203" s="34"/>
      <c r="E203" s="34"/>
      <c r="F203" s="34"/>
      <c r="G203" s="50"/>
      <c r="H203" s="50"/>
      <c r="I203" s="36"/>
      <c r="J203" s="36"/>
      <c r="K203" s="36"/>
      <c r="L203" s="36"/>
      <c r="M203" s="34"/>
      <c r="N203" s="36" t="str">
        <f t="shared" si="0"/>
        <v/>
      </c>
      <c r="O203" s="36"/>
      <c r="P203" s="36"/>
      <c r="Q203" s="36"/>
      <c r="R203" s="36"/>
      <c r="S203" s="39"/>
      <c r="T203" s="51"/>
    </row>
    <row r="204" spans="3:20">
      <c r="C204" s="34"/>
      <c r="D204" s="34"/>
      <c r="E204" s="34"/>
      <c r="F204" s="34"/>
      <c r="G204" s="50"/>
      <c r="H204" s="50"/>
      <c r="I204" s="36"/>
      <c r="J204" s="36"/>
      <c r="K204" s="36"/>
      <c r="L204" s="36"/>
      <c r="M204" s="34"/>
      <c r="N204" s="36" t="str">
        <f t="shared" si="0"/>
        <v/>
      </c>
      <c r="O204" s="36"/>
      <c r="P204" s="36"/>
      <c r="Q204" s="36"/>
      <c r="R204" s="36"/>
      <c r="S204" s="39"/>
      <c r="T204" s="51"/>
    </row>
    <row r="205" spans="3:20">
      <c r="C205" s="34"/>
      <c r="D205" s="34"/>
      <c r="E205" s="34"/>
      <c r="F205" s="34"/>
      <c r="G205" s="50"/>
      <c r="H205" s="50"/>
      <c r="I205" s="36"/>
      <c r="J205" s="36"/>
      <c r="K205" s="36"/>
      <c r="L205" s="36"/>
      <c r="M205" s="34"/>
      <c r="N205" s="36" t="str">
        <f t="shared" si="0"/>
        <v/>
      </c>
      <c r="O205" s="36"/>
      <c r="P205" s="36"/>
      <c r="Q205" s="36"/>
      <c r="R205" s="36"/>
      <c r="S205" s="39"/>
      <c r="T205" s="51"/>
    </row>
    <row r="206" spans="3:20">
      <c r="C206" s="34"/>
      <c r="D206" s="34"/>
      <c r="E206" s="34"/>
      <c r="F206" s="34"/>
      <c r="G206" s="50"/>
      <c r="H206" s="50"/>
      <c r="I206" s="36"/>
      <c r="J206" s="36"/>
      <c r="K206" s="36"/>
      <c r="L206" s="36"/>
      <c r="M206" s="34"/>
      <c r="N206" s="36" t="str">
        <f t="shared" si="0"/>
        <v/>
      </c>
      <c r="O206" s="36"/>
      <c r="P206" s="36"/>
      <c r="Q206" s="36"/>
      <c r="R206" s="36"/>
      <c r="S206" s="39"/>
      <c r="T206" s="51"/>
    </row>
    <row r="207" spans="3:20">
      <c r="C207" s="34"/>
      <c r="D207" s="34"/>
      <c r="E207" s="34"/>
      <c r="F207" s="34"/>
      <c r="G207" s="50"/>
      <c r="H207" s="50"/>
      <c r="I207" s="36"/>
      <c r="J207" s="36"/>
      <c r="K207" s="36"/>
      <c r="L207" s="36"/>
      <c r="M207" s="34"/>
      <c r="N207" s="36" t="str">
        <f t="shared" si="0"/>
        <v/>
      </c>
      <c r="O207" s="36"/>
      <c r="P207" s="36"/>
      <c r="Q207" s="36"/>
      <c r="R207" s="36"/>
      <c r="S207" s="39"/>
      <c r="T207" s="51"/>
    </row>
    <row r="208" spans="3:20">
      <c r="C208" s="34"/>
      <c r="D208" s="34"/>
      <c r="E208" s="34"/>
      <c r="F208" s="34"/>
      <c r="G208" s="50"/>
      <c r="H208" s="50"/>
      <c r="I208" s="36"/>
      <c r="J208" s="36"/>
      <c r="K208" s="36"/>
      <c r="L208" s="36"/>
      <c r="M208" s="34"/>
      <c r="N208" s="36" t="str">
        <f t="shared" si="0"/>
        <v/>
      </c>
      <c r="O208" s="36"/>
      <c r="P208" s="36"/>
      <c r="Q208" s="36"/>
      <c r="R208" s="36"/>
      <c r="S208" s="39"/>
      <c r="T208" s="51"/>
    </row>
    <row r="209" spans="3:20">
      <c r="C209" s="34"/>
      <c r="D209" s="34"/>
      <c r="E209" s="34"/>
      <c r="F209" s="34"/>
      <c r="G209" s="50"/>
      <c r="H209" s="50"/>
      <c r="I209" s="36"/>
      <c r="J209" s="36"/>
      <c r="K209" s="36"/>
      <c r="L209" s="36"/>
      <c r="M209" s="34"/>
      <c r="N209" s="36" t="str">
        <f t="shared" si="0"/>
        <v/>
      </c>
      <c r="O209" s="36"/>
      <c r="P209" s="36"/>
      <c r="Q209" s="36"/>
      <c r="R209" s="36"/>
      <c r="S209" s="39"/>
      <c r="T209" s="51"/>
    </row>
    <row r="210" spans="3:20">
      <c r="C210" s="34"/>
      <c r="D210" s="34"/>
      <c r="E210" s="34"/>
      <c r="F210" s="34"/>
      <c r="G210" s="50"/>
      <c r="H210" s="50"/>
      <c r="I210" s="36"/>
      <c r="J210" s="36"/>
      <c r="K210" s="36"/>
      <c r="L210" s="36"/>
      <c r="M210" s="34"/>
      <c r="N210" s="36" t="str">
        <f t="shared" si="0"/>
        <v/>
      </c>
      <c r="O210" s="36"/>
      <c r="P210" s="36"/>
      <c r="Q210" s="36"/>
      <c r="R210" s="36"/>
      <c r="S210" s="39"/>
      <c r="T210" s="51"/>
    </row>
    <row r="211" spans="3:20">
      <c r="C211" s="34"/>
      <c r="D211" s="34"/>
      <c r="E211" s="34"/>
      <c r="F211" s="34"/>
      <c r="G211" s="50"/>
      <c r="H211" s="50"/>
      <c r="I211" s="36"/>
      <c r="J211" s="36"/>
      <c r="K211" s="36"/>
      <c r="L211" s="36"/>
      <c r="M211" s="34"/>
      <c r="N211" s="36" t="str">
        <f t="shared" si="0"/>
        <v/>
      </c>
      <c r="O211" s="36"/>
      <c r="P211" s="36"/>
      <c r="Q211" s="36"/>
      <c r="R211" s="36"/>
      <c r="S211" s="39"/>
      <c r="T211" s="51"/>
    </row>
    <row r="212" spans="3:20">
      <c r="C212" s="34"/>
      <c r="D212" s="34"/>
      <c r="E212" s="34"/>
      <c r="F212" s="34"/>
      <c r="G212" s="50"/>
      <c r="H212" s="50"/>
      <c r="I212" s="36"/>
      <c r="J212" s="36"/>
      <c r="K212" s="36"/>
      <c r="L212" s="36"/>
      <c r="M212" s="34"/>
      <c r="N212" s="36" t="str">
        <f t="shared" si="0"/>
        <v/>
      </c>
      <c r="O212" s="36"/>
      <c r="P212" s="36"/>
      <c r="Q212" s="36"/>
      <c r="R212" s="36"/>
      <c r="S212" s="39"/>
      <c r="T212" s="51"/>
    </row>
    <row r="213" spans="3:20">
      <c r="C213" s="34"/>
      <c r="D213" s="34"/>
      <c r="E213" s="34"/>
      <c r="F213" s="34"/>
      <c r="G213" s="50"/>
      <c r="H213" s="50"/>
      <c r="I213" s="36"/>
      <c r="J213" s="36"/>
      <c r="K213" s="36"/>
      <c r="L213" s="36"/>
      <c r="M213" s="34"/>
      <c r="N213" s="36" t="str">
        <f t="shared" si="0"/>
        <v/>
      </c>
      <c r="O213" s="36"/>
      <c r="P213" s="36"/>
      <c r="Q213" s="36"/>
      <c r="R213" s="36"/>
      <c r="S213" s="39"/>
      <c r="T213" s="51"/>
    </row>
    <row r="214" spans="3:20">
      <c r="C214" s="34"/>
      <c r="D214" s="34"/>
      <c r="E214" s="34"/>
      <c r="F214" s="34"/>
      <c r="G214" s="50"/>
      <c r="H214" s="50"/>
      <c r="I214" s="36"/>
      <c r="J214" s="36"/>
      <c r="K214" s="36"/>
      <c r="L214" s="36"/>
      <c r="M214" s="34"/>
      <c r="N214" s="36" t="str">
        <f t="shared" si="0"/>
        <v/>
      </c>
      <c r="O214" s="36"/>
      <c r="P214" s="36"/>
      <c r="Q214" s="36"/>
      <c r="R214" s="36"/>
      <c r="S214" s="39"/>
      <c r="T214" s="51"/>
    </row>
    <row r="215" spans="3:20">
      <c r="C215" s="34"/>
      <c r="D215" s="34"/>
      <c r="E215" s="34"/>
      <c r="F215" s="34"/>
      <c r="G215" s="50"/>
      <c r="H215" s="50"/>
      <c r="I215" s="36"/>
      <c r="J215" s="36"/>
      <c r="K215" s="36"/>
      <c r="L215" s="36"/>
      <c r="M215" s="34"/>
      <c r="N215" s="36" t="str">
        <f t="shared" si="0"/>
        <v/>
      </c>
      <c r="O215" s="36"/>
      <c r="P215" s="36"/>
      <c r="Q215" s="36"/>
      <c r="R215" s="36"/>
      <c r="S215" s="39"/>
      <c r="T215" s="51"/>
    </row>
    <row r="216" spans="3:20">
      <c r="C216" s="34"/>
      <c r="D216" s="34"/>
      <c r="E216" s="34"/>
      <c r="F216" s="34"/>
      <c r="G216" s="50"/>
      <c r="H216" s="50"/>
      <c r="I216" s="36"/>
      <c r="J216" s="36"/>
      <c r="K216" s="36"/>
      <c r="L216" s="36"/>
      <c r="M216" s="34"/>
      <c r="N216" s="36" t="str">
        <f t="shared" si="0"/>
        <v/>
      </c>
      <c r="O216" s="36"/>
      <c r="P216" s="36"/>
      <c r="Q216" s="36"/>
      <c r="R216" s="36"/>
      <c r="S216" s="39"/>
      <c r="T216" s="51"/>
    </row>
    <row r="217" spans="3:20">
      <c r="C217" s="34"/>
      <c r="D217" s="34"/>
      <c r="E217" s="34"/>
      <c r="F217" s="34"/>
      <c r="G217" s="50"/>
      <c r="H217" s="50"/>
      <c r="I217" s="36"/>
      <c r="J217" s="36"/>
      <c r="K217" s="36"/>
      <c r="L217" s="36"/>
      <c r="M217" s="34"/>
      <c r="N217" s="36" t="str">
        <f t="shared" si="0"/>
        <v/>
      </c>
      <c r="O217" s="36"/>
      <c r="P217" s="36"/>
      <c r="Q217" s="36"/>
      <c r="R217" s="36"/>
      <c r="S217" s="39"/>
      <c r="T217" s="51"/>
    </row>
    <row r="218" spans="3:20">
      <c r="C218" s="34"/>
      <c r="D218" s="34"/>
      <c r="E218" s="34"/>
      <c r="F218" s="34"/>
      <c r="G218" s="50"/>
      <c r="H218" s="50"/>
      <c r="I218" s="36"/>
      <c r="J218" s="36"/>
      <c r="K218" s="36"/>
      <c r="L218" s="36"/>
      <c r="M218" s="34"/>
      <c r="N218" s="36" t="str">
        <f t="shared" si="0"/>
        <v/>
      </c>
      <c r="O218" s="36"/>
      <c r="P218" s="36"/>
      <c r="Q218" s="36"/>
      <c r="R218" s="36"/>
      <c r="S218" s="39"/>
      <c r="T218" s="51"/>
    </row>
    <row r="219" spans="3:20">
      <c r="C219" s="34"/>
      <c r="D219" s="34"/>
      <c r="E219" s="34"/>
      <c r="F219" s="34"/>
      <c r="G219" s="50"/>
      <c r="H219" s="50"/>
      <c r="I219" s="36"/>
      <c r="J219" s="36"/>
      <c r="K219" s="36"/>
      <c r="L219" s="36"/>
      <c r="M219" s="34"/>
      <c r="N219" s="36" t="str">
        <f t="shared" si="0"/>
        <v/>
      </c>
      <c r="O219" s="36"/>
      <c r="P219" s="36"/>
      <c r="Q219" s="36"/>
      <c r="R219" s="36"/>
      <c r="S219" s="39"/>
      <c r="T219" s="51"/>
    </row>
    <row r="220" spans="3:20">
      <c r="C220" s="34"/>
      <c r="D220" s="34"/>
      <c r="E220" s="34"/>
      <c r="F220" s="34"/>
      <c r="G220" s="50"/>
      <c r="H220" s="50"/>
      <c r="I220" s="36"/>
      <c r="J220" s="36"/>
      <c r="K220" s="36"/>
      <c r="L220" s="36"/>
      <c r="M220" s="34"/>
      <c r="N220" s="36" t="str">
        <f t="shared" si="0"/>
        <v/>
      </c>
      <c r="O220" s="36"/>
      <c r="P220" s="36"/>
      <c r="Q220" s="36"/>
      <c r="R220" s="36"/>
      <c r="S220" s="39"/>
      <c r="T220" s="51"/>
    </row>
    <row r="221" spans="3:20">
      <c r="C221" s="34"/>
      <c r="D221" s="34"/>
      <c r="E221" s="34"/>
      <c r="F221" s="34"/>
      <c r="G221" s="50"/>
      <c r="H221" s="50"/>
      <c r="I221" s="36"/>
      <c r="J221" s="36"/>
      <c r="K221" s="36"/>
      <c r="L221" s="36"/>
      <c r="M221" s="34"/>
      <c r="N221" s="36" t="str">
        <f t="shared" si="0"/>
        <v/>
      </c>
      <c r="O221" s="36"/>
      <c r="P221" s="36"/>
      <c r="Q221" s="36"/>
      <c r="R221" s="36"/>
      <c r="S221" s="39"/>
      <c r="T221" s="51"/>
    </row>
    <row r="222" spans="3:20">
      <c r="C222" s="34"/>
      <c r="D222" s="34"/>
      <c r="E222" s="34"/>
      <c r="F222" s="34"/>
      <c r="G222" s="50"/>
      <c r="H222" s="50"/>
      <c r="I222" s="36"/>
      <c r="J222" s="36"/>
      <c r="K222" s="36"/>
      <c r="L222" s="36"/>
      <c r="M222" s="34"/>
      <c r="N222" s="36"/>
      <c r="O222" s="36"/>
      <c r="P222" s="36"/>
      <c r="Q222" s="36"/>
      <c r="R222" s="36"/>
      <c r="S222" s="36"/>
      <c r="T222" s="51"/>
    </row>
    <row r="223" spans="3:20">
      <c r="C223" s="34"/>
      <c r="D223" s="34"/>
      <c r="E223" s="34"/>
      <c r="F223" s="34"/>
      <c r="G223" s="50"/>
      <c r="H223" s="50"/>
      <c r="I223" s="36"/>
      <c r="J223" s="36"/>
      <c r="K223" s="36"/>
      <c r="L223" s="36"/>
      <c r="M223" s="34"/>
      <c r="N223" s="36"/>
      <c r="O223" s="36"/>
      <c r="P223" s="36"/>
      <c r="Q223" s="36"/>
      <c r="R223" s="36"/>
      <c r="S223" s="36"/>
      <c r="T223" s="51"/>
    </row>
    <row r="224" spans="3:20">
      <c r="C224" s="34"/>
      <c r="D224" s="34"/>
      <c r="E224" s="34"/>
      <c r="F224" s="34"/>
      <c r="G224" s="50"/>
      <c r="H224" s="50"/>
      <c r="I224" s="36"/>
      <c r="J224" s="36"/>
      <c r="K224" s="36"/>
      <c r="L224" s="36"/>
      <c r="M224" s="34"/>
      <c r="N224" s="36"/>
      <c r="O224" s="36"/>
      <c r="P224" s="36"/>
      <c r="Q224" s="36"/>
      <c r="R224" s="36"/>
      <c r="S224" s="36"/>
      <c r="T224" s="51"/>
    </row>
    <row r="225" spans="3:20">
      <c r="C225" s="34"/>
      <c r="D225" s="34"/>
      <c r="E225" s="34"/>
      <c r="F225" s="34"/>
      <c r="G225" s="50"/>
      <c r="H225" s="50"/>
      <c r="I225" s="36"/>
      <c r="J225" s="36"/>
      <c r="K225" s="36"/>
      <c r="L225" s="36"/>
      <c r="M225" s="34"/>
      <c r="N225" s="36"/>
      <c r="O225" s="36"/>
      <c r="P225" s="36"/>
      <c r="Q225" s="36"/>
      <c r="R225" s="36"/>
      <c r="S225" s="36"/>
      <c r="T225" s="70"/>
    </row>
    <row r="226" spans="3:20">
      <c r="C226" s="34"/>
      <c r="D226" s="34"/>
      <c r="E226" s="34"/>
      <c r="F226" s="34"/>
      <c r="G226" s="50"/>
      <c r="H226" s="50"/>
      <c r="I226" s="36"/>
      <c r="J226" s="36"/>
      <c r="K226" s="36"/>
      <c r="L226" s="36"/>
      <c r="M226" s="34"/>
      <c r="N226" s="36"/>
      <c r="O226" s="36"/>
      <c r="P226" s="36"/>
      <c r="Q226" s="36"/>
      <c r="R226" s="36"/>
      <c r="S226" s="36"/>
      <c r="T226" s="51"/>
    </row>
    <row r="227" spans="3:20">
      <c r="C227" s="34"/>
      <c r="D227" s="34"/>
      <c r="E227" s="34"/>
      <c r="F227" s="34"/>
      <c r="G227" s="50"/>
      <c r="H227" s="50"/>
      <c r="I227" s="36"/>
      <c r="J227" s="36"/>
      <c r="K227" s="36"/>
      <c r="L227" s="36"/>
      <c r="M227" s="34"/>
      <c r="N227" s="36"/>
      <c r="O227" s="36"/>
      <c r="P227" s="36"/>
      <c r="Q227" s="36"/>
      <c r="R227" s="36"/>
      <c r="S227" s="36"/>
      <c r="T227" s="51"/>
    </row>
    <row r="228" spans="3:20">
      <c r="C228" s="34"/>
      <c r="D228" s="34"/>
      <c r="E228" s="34"/>
      <c r="F228" s="34"/>
      <c r="G228" s="50"/>
      <c r="H228" s="50"/>
      <c r="I228" s="36"/>
      <c r="J228" s="36"/>
      <c r="K228" s="36"/>
      <c r="L228" s="36"/>
      <c r="M228" s="34"/>
      <c r="N228" s="36"/>
      <c r="O228" s="36"/>
      <c r="P228" s="36"/>
      <c r="Q228" s="36"/>
      <c r="R228" s="36"/>
      <c r="S228" s="36"/>
      <c r="T228" s="51"/>
    </row>
    <row r="229" spans="3:20">
      <c r="C229" s="34"/>
      <c r="D229" s="34"/>
      <c r="E229" s="34"/>
      <c r="F229" s="34"/>
      <c r="G229" s="50"/>
      <c r="H229" s="50"/>
      <c r="I229" s="36"/>
      <c r="J229" s="36"/>
      <c r="K229" s="36"/>
      <c r="L229" s="36"/>
      <c r="M229" s="34"/>
      <c r="N229" s="36"/>
      <c r="O229" s="36"/>
      <c r="P229" s="36"/>
      <c r="Q229" s="36"/>
      <c r="R229" s="36"/>
      <c r="S229" s="36"/>
      <c r="T229" s="51"/>
    </row>
    <row r="230" spans="3:20">
      <c r="C230" s="34"/>
      <c r="D230" s="34"/>
      <c r="E230" s="34"/>
      <c r="F230" s="34"/>
      <c r="G230" s="50"/>
      <c r="H230" s="50"/>
      <c r="I230" s="36"/>
      <c r="J230" s="36"/>
      <c r="K230" s="36"/>
      <c r="L230" s="36"/>
      <c r="M230" s="34"/>
      <c r="N230" s="36"/>
      <c r="O230" s="36"/>
      <c r="P230" s="36"/>
      <c r="Q230" s="36"/>
      <c r="R230" s="36"/>
      <c r="S230" s="36"/>
      <c r="T230" s="51"/>
    </row>
    <row r="231" spans="3:20">
      <c r="C231" s="34"/>
      <c r="D231" s="34"/>
      <c r="E231" s="34"/>
      <c r="F231" s="34"/>
      <c r="G231" s="50"/>
      <c r="H231" s="50"/>
      <c r="I231" s="36"/>
      <c r="J231" s="36"/>
      <c r="K231" s="36"/>
      <c r="L231" s="36"/>
      <c r="M231" s="34"/>
      <c r="N231" s="36"/>
      <c r="O231" s="36"/>
      <c r="P231" s="36"/>
      <c r="Q231" s="36"/>
      <c r="R231" s="36"/>
      <c r="S231" s="36"/>
      <c r="T231" s="51"/>
    </row>
    <row r="232" spans="3:20">
      <c r="C232" s="34"/>
      <c r="D232" s="34"/>
      <c r="E232" s="34"/>
      <c r="F232" s="34"/>
      <c r="G232" s="50"/>
      <c r="H232" s="50"/>
      <c r="I232" s="36"/>
      <c r="J232" s="36"/>
      <c r="K232" s="36"/>
      <c r="L232" s="36"/>
      <c r="M232" s="34"/>
      <c r="N232" s="36"/>
      <c r="O232" s="36"/>
      <c r="P232" s="36"/>
      <c r="Q232" s="36"/>
      <c r="R232" s="36"/>
      <c r="S232" s="36"/>
      <c r="T232" s="51"/>
    </row>
    <row r="233" spans="3:20">
      <c r="C233" s="34"/>
      <c r="D233" s="34"/>
      <c r="E233" s="34"/>
      <c r="F233" s="34"/>
      <c r="G233" s="50"/>
      <c r="H233" s="50"/>
      <c r="I233" s="36"/>
      <c r="J233" s="36"/>
      <c r="K233" s="36"/>
      <c r="L233" s="36"/>
      <c r="M233" s="34"/>
      <c r="N233" s="36"/>
      <c r="O233" s="36"/>
      <c r="P233" s="36"/>
      <c r="Q233" s="36"/>
      <c r="R233" s="36"/>
      <c r="S233" s="36"/>
      <c r="T233" s="51"/>
    </row>
    <row r="234" spans="3:20">
      <c r="C234" s="34"/>
      <c r="D234" s="34"/>
      <c r="E234" s="34"/>
      <c r="F234" s="34"/>
      <c r="G234" s="50"/>
      <c r="H234" s="50"/>
      <c r="I234" s="36"/>
      <c r="J234" s="36"/>
      <c r="K234" s="36"/>
      <c r="L234" s="36"/>
      <c r="M234" s="34"/>
      <c r="N234" s="36"/>
      <c r="O234" s="36"/>
      <c r="P234" s="36"/>
      <c r="Q234" s="36"/>
      <c r="R234" s="36"/>
      <c r="S234" s="36"/>
      <c r="T234" s="51"/>
    </row>
    <row r="235" spans="3:20">
      <c r="C235" s="34"/>
      <c r="D235" s="34"/>
      <c r="E235" s="34"/>
      <c r="F235" s="34"/>
      <c r="G235" s="50"/>
      <c r="H235" s="50"/>
      <c r="I235" s="36"/>
      <c r="J235" s="36"/>
      <c r="K235" s="36"/>
      <c r="L235" s="36"/>
      <c r="M235" s="34"/>
      <c r="N235" s="36"/>
      <c r="O235" s="36"/>
      <c r="P235" s="36"/>
      <c r="Q235" s="36"/>
      <c r="R235" s="36"/>
      <c r="S235" s="36"/>
      <c r="T235" s="51"/>
    </row>
    <row r="236" spans="3:20">
      <c r="C236" s="34"/>
      <c r="D236" s="34"/>
      <c r="E236" s="34"/>
      <c r="F236" s="34"/>
      <c r="G236" s="50"/>
      <c r="H236" s="50"/>
      <c r="I236" s="36"/>
      <c r="J236" s="36"/>
      <c r="K236" s="36"/>
      <c r="L236" s="36"/>
      <c r="M236" s="34"/>
      <c r="N236" s="36"/>
      <c r="O236" s="36"/>
      <c r="P236" s="36"/>
      <c r="Q236" s="36"/>
      <c r="R236" s="36"/>
      <c r="S236" s="36"/>
      <c r="T236" s="51"/>
    </row>
    <row r="237" spans="3:20">
      <c r="C237" s="34"/>
      <c r="D237" s="34"/>
      <c r="E237" s="34"/>
      <c r="F237" s="34"/>
      <c r="G237" s="50"/>
      <c r="H237" s="50"/>
      <c r="I237" s="36"/>
      <c r="J237" s="36"/>
      <c r="K237" s="36"/>
      <c r="L237" s="36"/>
      <c r="M237" s="34"/>
      <c r="N237" s="36"/>
      <c r="O237" s="36"/>
      <c r="P237" s="36"/>
      <c r="Q237" s="36"/>
      <c r="R237" s="36"/>
      <c r="S237" s="36"/>
      <c r="T237" s="51"/>
    </row>
    <row r="238" spans="3:20">
      <c r="C238" s="34"/>
      <c r="D238" s="34"/>
      <c r="E238" s="34"/>
      <c r="F238" s="34"/>
      <c r="G238" s="50"/>
      <c r="H238" s="50"/>
      <c r="I238" s="36"/>
      <c r="J238" s="36"/>
      <c r="K238" s="36"/>
      <c r="L238" s="36"/>
      <c r="M238" s="34"/>
      <c r="N238" s="36"/>
      <c r="O238" s="36"/>
      <c r="P238" s="36"/>
      <c r="Q238" s="36"/>
      <c r="R238" s="36"/>
      <c r="S238" s="36"/>
      <c r="T238" s="51"/>
    </row>
    <row r="239" spans="3:20">
      <c r="C239" s="34"/>
      <c r="D239" s="34"/>
      <c r="E239" s="34"/>
      <c r="F239" s="34"/>
      <c r="G239" s="50"/>
      <c r="H239" s="50"/>
      <c r="I239" s="36"/>
      <c r="J239" s="36"/>
      <c r="K239" s="36"/>
      <c r="L239" s="36"/>
      <c r="M239" s="34"/>
      <c r="N239" s="36"/>
      <c r="O239" s="36"/>
      <c r="P239" s="36"/>
      <c r="Q239" s="36"/>
      <c r="R239" s="36"/>
      <c r="S239" s="36"/>
      <c r="T239" s="51"/>
    </row>
    <row r="240" spans="3:20">
      <c r="C240" s="34"/>
      <c r="D240" s="34"/>
      <c r="E240" s="34"/>
      <c r="F240" s="34"/>
      <c r="G240" s="50"/>
      <c r="H240" s="50"/>
      <c r="I240" s="36"/>
      <c r="J240" s="36"/>
      <c r="K240" s="36"/>
      <c r="L240" s="36"/>
      <c r="M240" s="34"/>
      <c r="N240" s="36"/>
      <c r="O240" s="36"/>
      <c r="P240" s="36"/>
      <c r="Q240" s="36"/>
      <c r="R240" s="36"/>
      <c r="S240" s="36"/>
      <c r="T240" s="51"/>
    </row>
    <row r="241" spans="3:20">
      <c r="C241" s="34"/>
      <c r="D241" s="34"/>
      <c r="E241" s="34"/>
      <c r="F241" s="34"/>
      <c r="G241" s="50"/>
      <c r="H241" s="50"/>
      <c r="I241" s="36"/>
      <c r="J241" s="36"/>
      <c r="K241" s="36"/>
      <c r="L241" s="36"/>
      <c r="M241" s="34"/>
      <c r="N241" s="36"/>
      <c r="O241" s="36"/>
      <c r="P241" s="36"/>
      <c r="Q241" s="36"/>
      <c r="R241" s="36"/>
      <c r="S241" s="36"/>
      <c r="T241" s="51"/>
    </row>
    <row r="242" spans="3:20">
      <c r="C242" s="34"/>
      <c r="D242" s="34"/>
      <c r="E242" s="34"/>
      <c r="F242" s="34"/>
      <c r="G242" s="50"/>
      <c r="H242" s="50"/>
      <c r="I242" s="36"/>
      <c r="J242" s="36"/>
      <c r="K242" s="36"/>
      <c r="L242" s="36"/>
      <c r="M242" s="34"/>
      <c r="N242" s="36"/>
      <c r="O242" s="36"/>
      <c r="P242" s="36"/>
      <c r="Q242" s="36"/>
      <c r="R242" s="36"/>
      <c r="S242" s="36"/>
      <c r="T242" s="51"/>
    </row>
    <row r="243" spans="3:20">
      <c r="C243" s="34"/>
      <c r="D243" s="34"/>
      <c r="E243" s="34"/>
      <c r="F243" s="34"/>
      <c r="G243" s="50"/>
      <c r="H243" s="50"/>
      <c r="I243" s="36"/>
      <c r="J243" s="36"/>
      <c r="K243" s="36"/>
      <c r="L243" s="36"/>
      <c r="M243" s="34"/>
      <c r="N243" s="36"/>
      <c r="O243" s="36"/>
      <c r="P243" s="36"/>
      <c r="Q243" s="36"/>
      <c r="R243" s="36"/>
      <c r="S243" s="36"/>
      <c r="T243" s="51"/>
    </row>
    <row r="244" spans="3:20">
      <c r="C244" s="34"/>
      <c r="D244" s="34"/>
      <c r="E244" s="34"/>
      <c r="F244" s="34"/>
      <c r="G244" s="50"/>
      <c r="H244" s="50"/>
      <c r="I244" s="36"/>
      <c r="J244" s="36"/>
      <c r="K244" s="36"/>
      <c r="L244" s="36"/>
      <c r="M244" s="34"/>
      <c r="N244" s="36"/>
      <c r="O244" s="36"/>
      <c r="P244" s="36"/>
      <c r="Q244" s="36"/>
      <c r="R244" s="36"/>
      <c r="S244" s="36"/>
      <c r="T244" s="51"/>
    </row>
    <row r="245" spans="3:20">
      <c r="C245" s="34"/>
      <c r="D245" s="34"/>
      <c r="E245" s="34"/>
      <c r="F245" s="34"/>
      <c r="G245" s="50"/>
      <c r="H245" s="50"/>
      <c r="I245" s="36"/>
      <c r="J245" s="36"/>
      <c r="K245" s="36"/>
      <c r="L245" s="36"/>
      <c r="M245" s="34"/>
      <c r="N245" s="36"/>
      <c r="O245" s="36"/>
      <c r="P245" s="36"/>
      <c r="Q245" s="36"/>
      <c r="R245" s="36"/>
      <c r="S245" s="36"/>
      <c r="T245" s="51"/>
    </row>
    <row r="246" spans="3:20">
      <c r="C246" s="34"/>
      <c r="D246" s="34"/>
      <c r="E246" s="34"/>
      <c r="F246" s="34"/>
      <c r="G246" s="50"/>
      <c r="H246" s="50"/>
      <c r="I246" s="36"/>
      <c r="J246" s="36"/>
      <c r="K246" s="36"/>
      <c r="L246" s="36"/>
      <c r="M246" s="34"/>
      <c r="N246" s="36"/>
      <c r="O246" s="36"/>
      <c r="P246" s="36"/>
      <c r="Q246" s="36"/>
      <c r="R246" s="36"/>
      <c r="S246" s="36"/>
      <c r="T246" s="51"/>
    </row>
    <row r="247" spans="3:20">
      <c r="C247" s="34"/>
      <c r="D247" s="34"/>
      <c r="E247" s="34"/>
      <c r="F247" s="34"/>
      <c r="G247" s="50"/>
      <c r="H247" s="50"/>
      <c r="I247" s="36"/>
      <c r="J247" s="36"/>
      <c r="K247" s="36"/>
      <c r="L247" s="36"/>
      <c r="M247" s="34"/>
      <c r="N247" s="36"/>
      <c r="O247" s="36"/>
      <c r="P247" s="36"/>
      <c r="Q247" s="36"/>
      <c r="R247" s="36"/>
      <c r="S247" s="36"/>
      <c r="T247" s="51"/>
    </row>
    <row r="248" spans="3:20">
      <c r="C248" s="34"/>
      <c r="D248" s="34"/>
      <c r="E248" s="34"/>
      <c r="F248" s="34"/>
      <c r="G248" s="50"/>
      <c r="H248" s="50"/>
      <c r="I248" s="36"/>
      <c r="J248" s="36"/>
      <c r="K248" s="36"/>
      <c r="L248" s="36"/>
      <c r="M248" s="34"/>
      <c r="N248" s="36"/>
      <c r="O248" s="36"/>
      <c r="P248" s="36"/>
      <c r="Q248" s="36"/>
      <c r="R248" s="36"/>
      <c r="S248" s="36"/>
      <c r="T248" s="51"/>
    </row>
    <row r="249" spans="3:20">
      <c r="C249" s="34"/>
      <c r="D249" s="34"/>
      <c r="E249" s="34"/>
      <c r="F249" s="34"/>
      <c r="G249" s="50"/>
      <c r="H249" s="50"/>
      <c r="I249" s="36"/>
      <c r="J249" s="36"/>
      <c r="K249" s="36"/>
      <c r="L249" s="36"/>
      <c r="M249" s="34"/>
      <c r="N249" s="36"/>
      <c r="O249" s="36"/>
      <c r="P249" s="36"/>
      <c r="Q249" s="36"/>
      <c r="R249" s="36"/>
      <c r="S249" s="36"/>
      <c r="T249" s="51"/>
    </row>
    <row r="250" spans="3:20">
      <c r="C250" s="34"/>
      <c r="D250" s="34"/>
      <c r="E250" s="34"/>
      <c r="F250" s="34"/>
      <c r="G250" s="50"/>
      <c r="H250" s="50"/>
      <c r="I250" s="36"/>
      <c r="J250" s="36"/>
      <c r="K250" s="36"/>
      <c r="L250" s="36"/>
      <c r="M250" s="34"/>
      <c r="N250" s="36"/>
      <c r="O250" s="36"/>
      <c r="P250" s="36"/>
      <c r="Q250" s="36"/>
      <c r="R250" s="36"/>
      <c r="S250" s="36"/>
      <c r="T250" s="51"/>
    </row>
    <row r="251" spans="3:20">
      <c r="C251" s="34"/>
      <c r="D251" s="34"/>
      <c r="E251" s="34"/>
      <c r="F251" s="34"/>
      <c r="G251" s="50"/>
      <c r="H251" s="50"/>
      <c r="I251" s="36"/>
      <c r="J251" s="36"/>
      <c r="K251" s="36"/>
      <c r="L251" s="36"/>
      <c r="M251" s="34"/>
      <c r="N251" s="36"/>
      <c r="O251" s="36"/>
      <c r="P251" s="36"/>
      <c r="Q251" s="36"/>
      <c r="R251" s="36"/>
      <c r="S251" s="36"/>
      <c r="T251" s="51"/>
    </row>
    <row r="252" spans="3:20">
      <c r="C252" s="34"/>
      <c r="D252" s="34"/>
      <c r="E252" s="34"/>
      <c r="F252" s="34"/>
      <c r="G252" s="50"/>
      <c r="H252" s="50"/>
      <c r="I252" s="36"/>
      <c r="J252" s="36"/>
      <c r="K252" s="36"/>
      <c r="L252" s="36"/>
      <c r="M252" s="34"/>
      <c r="N252" s="36"/>
      <c r="O252" s="36"/>
      <c r="P252" s="36"/>
      <c r="Q252" s="36"/>
      <c r="R252" s="36"/>
      <c r="S252" s="36"/>
      <c r="T252" s="51"/>
    </row>
    <row r="253" spans="3:20">
      <c r="C253" s="34"/>
      <c r="D253" s="34"/>
      <c r="E253" s="34"/>
      <c r="F253" s="34"/>
      <c r="G253" s="50"/>
      <c r="H253" s="50"/>
      <c r="I253" s="36"/>
      <c r="J253" s="36"/>
      <c r="K253" s="36"/>
      <c r="L253" s="36"/>
      <c r="M253" s="34"/>
      <c r="N253" s="36"/>
      <c r="O253" s="36"/>
      <c r="P253" s="36"/>
      <c r="Q253" s="36"/>
      <c r="R253" s="36"/>
      <c r="S253" s="36"/>
      <c r="T253" s="51"/>
    </row>
    <row r="254" spans="3:20">
      <c r="C254" s="34"/>
      <c r="D254" s="34"/>
      <c r="E254" s="34"/>
      <c r="F254" s="34"/>
      <c r="G254" s="50"/>
      <c r="H254" s="50"/>
      <c r="I254" s="36"/>
      <c r="J254" s="36"/>
      <c r="K254" s="36"/>
      <c r="L254" s="36"/>
      <c r="M254" s="34"/>
      <c r="N254" s="36"/>
      <c r="O254" s="36"/>
      <c r="P254" s="36"/>
      <c r="Q254" s="36"/>
      <c r="R254" s="36"/>
      <c r="S254" s="36"/>
      <c r="T254" s="51"/>
    </row>
    <row r="255" spans="3:20">
      <c r="C255" s="34"/>
      <c r="D255" s="34"/>
      <c r="E255" s="34"/>
      <c r="F255" s="34"/>
      <c r="G255" s="50"/>
      <c r="H255" s="50"/>
      <c r="I255" s="36"/>
      <c r="J255" s="36"/>
      <c r="K255" s="36"/>
      <c r="L255" s="36"/>
      <c r="M255" s="34"/>
      <c r="N255" s="36"/>
      <c r="O255" s="36"/>
      <c r="P255" s="36"/>
      <c r="Q255" s="36"/>
      <c r="R255" s="36"/>
      <c r="S255" s="36"/>
      <c r="T255" s="51"/>
    </row>
    <row r="256" spans="3:20">
      <c r="C256" s="34"/>
      <c r="D256" s="34"/>
      <c r="E256" s="34"/>
      <c r="F256" s="34"/>
      <c r="G256" s="50"/>
      <c r="H256" s="50"/>
      <c r="I256" s="36"/>
      <c r="J256" s="36"/>
      <c r="K256" s="36"/>
      <c r="L256" s="36"/>
      <c r="M256" s="34"/>
      <c r="N256" s="36"/>
      <c r="O256" s="36"/>
      <c r="P256" s="36"/>
      <c r="Q256" s="36"/>
      <c r="R256" s="36"/>
      <c r="S256" s="36"/>
      <c r="T256" s="51"/>
    </row>
    <row r="257" spans="3:20">
      <c r="C257" s="34"/>
      <c r="D257" s="34"/>
      <c r="E257" s="34"/>
      <c r="F257" s="34"/>
      <c r="G257" s="50"/>
      <c r="H257" s="50"/>
      <c r="I257" s="36"/>
      <c r="J257" s="36"/>
      <c r="K257" s="36"/>
      <c r="L257" s="36"/>
      <c r="M257" s="34"/>
      <c r="N257" s="36"/>
      <c r="O257" s="36"/>
      <c r="P257" s="36"/>
      <c r="Q257" s="36"/>
      <c r="R257" s="36"/>
      <c r="S257" s="36"/>
      <c r="T257" s="51"/>
    </row>
    <row r="258" spans="3:20">
      <c r="C258" s="34"/>
      <c r="D258" s="34"/>
      <c r="E258" s="34"/>
      <c r="F258" s="34"/>
      <c r="G258" s="50"/>
      <c r="H258" s="50"/>
      <c r="I258" s="36"/>
      <c r="J258" s="36"/>
      <c r="K258" s="36"/>
      <c r="L258" s="36"/>
      <c r="M258" s="34"/>
      <c r="N258" s="36"/>
      <c r="O258" s="36"/>
      <c r="P258" s="36"/>
      <c r="Q258" s="36"/>
      <c r="R258" s="36"/>
      <c r="S258" s="36"/>
      <c r="T258" s="51"/>
    </row>
    <row r="259" spans="3:20">
      <c r="C259" s="34"/>
      <c r="D259" s="34"/>
      <c r="E259" s="34"/>
      <c r="F259" s="34"/>
      <c r="G259" s="50"/>
      <c r="H259" s="50"/>
      <c r="I259" s="36"/>
      <c r="J259" s="36"/>
      <c r="K259" s="36"/>
      <c r="L259" s="36"/>
      <c r="M259" s="34"/>
      <c r="N259" s="36"/>
      <c r="O259" s="36"/>
      <c r="P259" s="36"/>
      <c r="Q259" s="36"/>
      <c r="R259" s="36"/>
      <c r="S259" s="36"/>
      <c r="T259" s="51"/>
    </row>
    <row r="260" spans="3:20">
      <c r="C260" s="34"/>
      <c r="D260" s="34"/>
      <c r="E260" s="34"/>
      <c r="F260" s="34"/>
      <c r="G260" s="50"/>
      <c r="H260" s="50"/>
      <c r="I260" s="36"/>
      <c r="J260" s="36"/>
      <c r="K260" s="36"/>
      <c r="L260" s="36"/>
      <c r="M260" s="34"/>
      <c r="N260" s="36"/>
      <c r="O260" s="36"/>
      <c r="P260" s="36"/>
      <c r="Q260" s="36"/>
      <c r="R260" s="36"/>
      <c r="S260" s="36"/>
      <c r="T260" s="51"/>
    </row>
    <row r="261" spans="3:20">
      <c r="C261" s="34"/>
      <c r="D261" s="34"/>
      <c r="E261" s="34"/>
      <c r="F261" s="34"/>
      <c r="G261" s="50"/>
      <c r="H261" s="50"/>
      <c r="I261" s="36"/>
      <c r="J261" s="36"/>
      <c r="K261" s="36"/>
      <c r="L261" s="36"/>
      <c r="M261" s="34"/>
      <c r="N261" s="36"/>
      <c r="O261" s="36"/>
      <c r="P261" s="36"/>
      <c r="Q261" s="36"/>
      <c r="R261" s="36"/>
      <c r="S261" s="36"/>
      <c r="T261" s="51"/>
    </row>
    <row r="262" spans="3:20">
      <c r="C262" s="34"/>
      <c r="D262" s="34"/>
      <c r="E262" s="34"/>
      <c r="F262" s="34"/>
      <c r="G262" s="50"/>
      <c r="H262" s="50"/>
      <c r="I262" s="36"/>
      <c r="J262" s="36"/>
      <c r="K262" s="36"/>
      <c r="L262" s="36"/>
      <c r="M262" s="34"/>
      <c r="N262" s="36"/>
      <c r="O262" s="36"/>
      <c r="P262" s="36"/>
      <c r="Q262" s="36"/>
      <c r="R262" s="36"/>
      <c r="S262" s="36"/>
      <c r="T262" s="51"/>
    </row>
    <row r="263" spans="3:20">
      <c r="C263" s="34"/>
      <c r="D263" s="34"/>
      <c r="E263" s="34"/>
      <c r="F263" s="34"/>
      <c r="G263" s="50"/>
      <c r="H263" s="50"/>
      <c r="I263" s="36"/>
      <c r="J263" s="36"/>
      <c r="K263" s="36"/>
      <c r="L263" s="36"/>
      <c r="M263" s="34"/>
      <c r="N263" s="36"/>
      <c r="O263" s="36"/>
      <c r="P263" s="36"/>
      <c r="Q263" s="36"/>
      <c r="R263" s="36"/>
      <c r="S263" s="36"/>
      <c r="T263" s="51"/>
    </row>
    <row r="264" spans="3:20">
      <c r="C264" s="34"/>
      <c r="D264" s="34"/>
      <c r="E264" s="34"/>
      <c r="F264" s="34"/>
      <c r="G264" s="50"/>
      <c r="H264" s="50"/>
      <c r="I264" s="36"/>
      <c r="J264" s="36"/>
      <c r="K264" s="36"/>
      <c r="L264" s="36"/>
      <c r="M264" s="34"/>
      <c r="N264" s="36"/>
      <c r="O264" s="36"/>
      <c r="P264" s="36"/>
      <c r="Q264" s="36"/>
      <c r="R264" s="36"/>
      <c r="S264" s="36"/>
      <c r="T264" s="51"/>
    </row>
    <row r="265" spans="3:20">
      <c r="C265" s="34"/>
      <c r="D265" s="34"/>
      <c r="E265" s="34"/>
      <c r="F265" s="34"/>
      <c r="G265" s="50"/>
      <c r="H265" s="50"/>
      <c r="I265" s="36"/>
      <c r="J265" s="36"/>
      <c r="K265" s="36"/>
      <c r="L265" s="36"/>
      <c r="M265" s="34"/>
      <c r="N265" s="36"/>
      <c r="O265" s="36"/>
      <c r="P265" s="36"/>
      <c r="Q265" s="36"/>
      <c r="R265" s="36"/>
      <c r="S265" s="36"/>
      <c r="T265" s="51"/>
    </row>
    <row r="266" spans="3:20">
      <c r="C266" s="34"/>
      <c r="D266" s="34"/>
      <c r="E266" s="34"/>
      <c r="F266" s="34"/>
      <c r="G266" s="50"/>
      <c r="H266" s="50"/>
      <c r="I266" s="36"/>
      <c r="J266" s="36"/>
      <c r="K266" s="36"/>
      <c r="L266" s="36"/>
      <c r="M266" s="34"/>
      <c r="N266" s="36"/>
      <c r="O266" s="36"/>
      <c r="P266" s="36"/>
      <c r="Q266" s="36"/>
      <c r="R266" s="36"/>
      <c r="S266" s="36"/>
      <c r="T266" s="51"/>
    </row>
    <row r="267" spans="3:20">
      <c r="C267" s="34"/>
      <c r="D267" s="34"/>
      <c r="E267" s="34"/>
      <c r="F267" s="34"/>
      <c r="G267" s="50"/>
      <c r="H267" s="50"/>
      <c r="I267" s="36"/>
      <c r="J267" s="36"/>
      <c r="K267" s="36"/>
      <c r="L267" s="36"/>
      <c r="M267" s="34"/>
      <c r="N267" s="36"/>
      <c r="O267" s="36"/>
      <c r="P267" s="36"/>
      <c r="Q267" s="36"/>
      <c r="R267" s="36"/>
      <c r="S267" s="36"/>
      <c r="T267" s="51"/>
    </row>
    <row r="268" spans="3:20">
      <c r="C268" s="34"/>
      <c r="D268" s="34"/>
      <c r="E268" s="34"/>
      <c r="F268" s="34"/>
      <c r="G268" s="50"/>
      <c r="H268" s="50"/>
      <c r="I268" s="36"/>
      <c r="J268" s="36"/>
      <c r="K268" s="36"/>
      <c r="L268" s="36"/>
      <c r="M268" s="34"/>
      <c r="N268" s="36"/>
      <c r="O268" s="36"/>
      <c r="P268" s="36"/>
      <c r="Q268" s="36"/>
      <c r="R268" s="36"/>
      <c r="S268" s="36"/>
      <c r="T268" s="51"/>
    </row>
    <row r="269" spans="3:20">
      <c r="C269" s="34"/>
      <c r="D269" s="34"/>
      <c r="E269" s="34"/>
      <c r="F269" s="34"/>
      <c r="G269" s="50"/>
      <c r="H269" s="50"/>
      <c r="I269" s="36"/>
      <c r="J269" s="36"/>
      <c r="K269" s="36"/>
      <c r="L269" s="36"/>
      <c r="M269" s="34"/>
      <c r="N269" s="36"/>
      <c r="O269" s="36"/>
      <c r="P269" s="36"/>
      <c r="Q269" s="36"/>
      <c r="R269" s="36"/>
      <c r="S269" s="36"/>
      <c r="T269" s="51"/>
    </row>
    <row r="270" spans="3:20">
      <c r="C270" s="34"/>
      <c r="D270" s="34"/>
      <c r="E270" s="34"/>
      <c r="F270" s="34"/>
      <c r="G270" s="50"/>
      <c r="H270" s="50"/>
      <c r="I270" s="36"/>
      <c r="J270" s="36"/>
      <c r="K270" s="36"/>
      <c r="L270" s="36"/>
      <c r="M270" s="34"/>
      <c r="N270" s="36"/>
      <c r="O270" s="36"/>
      <c r="P270" s="36"/>
      <c r="Q270" s="36"/>
      <c r="R270" s="36"/>
      <c r="S270" s="36"/>
      <c r="T270" s="51"/>
    </row>
    <row r="271" spans="3:20">
      <c r="C271" s="34"/>
      <c r="D271" s="34"/>
      <c r="E271" s="34"/>
      <c r="F271" s="34"/>
      <c r="G271" s="50"/>
      <c r="H271" s="50"/>
      <c r="I271" s="36"/>
      <c r="J271" s="36"/>
      <c r="K271" s="36"/>
      <c r="L271" s="36"/>
      <c r="M271" s="34"/>
      <c r="N271" s="36"/>
      <c r="O271" s="36"/>
      <c r="P271" s="36"/>
      <c r="Q271" s="36"/>
      <c r="R271" s="36"/>
      <c r="S271" s="36"/>
      <c r="T271" s="51"/>
    </row>
    <row r="272" spans="3:20">
      <c r="C272" s="34"/>
      <c r="D272" s="34"/>
      <c r="E272" s="34"/>
      <c r="F272" s="34"/>
      <c r="G272" s="50"/>
      <c r="H272" s="50"/>
      <c r="I272" s="36"/>
      <c r="J272" s="36"/>
      <c r="K272" s="36"/>
      <c r="L272" s="36"/>
      <c r="M272" s="34"/>
      <c r="N272" s="36"/>
      <c r="O272" s="36"/>
      <c r="P272" s="36"/>
      <c r="Q272" s="36"/>
      <c r="R272" s="36"/>
      <c r="S272" s="36"/>
      <c r="T272" s="51"/>
    </row>
    <row r="273" spans="3:20">
      <c r="C273" s="34"/>
      <c r="D273" s="34"/>
      <c r="E273" s="34"/>
      <c r="F273" s="34"/>
      <c r="G273" s="50"/>
      <c r="H273" s="50"/>
      <c r="I273" s="36"/>
      <c r="J273" s="36"/>
      <c r="K273" s="36"/>
      <c r="L273" s="36"/>
      <c r="M273" s="34"/>
      <c r="N273" s="36"/>
      <c r="O273" s="36"/>
      <c r="P273" s="36"/>
      <c r="Q273" s="36"/>
      <c r="R273" s="36"/>
      <c r="S273" s="36"/>
      <c r="T273" s="51"/>
    </row>
    <row r="274" spans="3:20">
      <c r="C274" s="34"/>
      <c r="D274" s="34"/>
      <c r="E274" s="34"/>
      <c r="F274" s="34"/>
      <c r="G274" s="50"/>
      <c r="H274" s="50"/>
      <c r="I274" s="36"/>
      <c r="J274" s="36"/>
      <c r="K274" s="36"/>
      <c r="L274" s="36"/>
      <c r="M274" s="34"/>
      <c r="N274" s="36"/>
      <c r="O274" s="36"/>
      <c r="P274" s="36"/>
      <c r="Q274" s="36"/>
      <c r="R274" s="36"/>
      <c r="S274" s="36"/>
      <c r="T274" s="51"/>
    </row>
    <row r="275" spans="3:20">
      <c r="C275" s="34"/>
      <c r="D275" s="34"/>
      <c r="E275" s="34"/>
      <c r="F275" s="34"/>
      <c r="G275" s="50"/>
      <c r="H275" s="50"/>
      <c r="I275" s="36"/>
      <c r="J275" s="36"/>
      <c r="K275" s="36"/>
      <c r="L275" s="36"/>
      <c r="M275" s="34"/>
      <c r="N275" s="36"/>
      <c r="O275" s="36"/>
      <c r="P275" s="36"/>
      <c r="Q275" s="36"/>
      <c r="R275" s="36"/>
      <c r="S275" s="36"/>
      <c r="T275" s="51"/>
    </row>
    <row r="276" spans="3:20">
      <c r="C276" s="34"/>
      <c r="D276" s="34"/>
      <c r="E276" s="34"/>
      <c r="F276" s="34"/>
      <c r="G276" s="50"/>
      <c r="H276" s="50"/>
      <c r="I276" s="36"/>
      <c r="J276" s="36"/>
      <c r="K276" s="36"/>
      <c r="L276" s="36"/>
      <c r="M276" s="34"/>
      <c r="N276" s="36"/>
      <c r="O276" s="36"/>
      <c r="P276" s="36"/>
      <c r="Q276" s="36"/>
      <c r="R276" s="36"/>
      <c r="S276" s="36"/>
      <c r="T276" s="51"/>
    </row>
    <row r="277" spans="3:20">
      <c r="C277" s="34"/>
      <c r="D277" s="34"/>
      <c r="E277" s="34"/>
      <c r="F277" s="34"/>
      <c r="G277" s="50"/>
      <c r="H277" s="50"/>
      <c r="I277" s="36"/>
      <c r="J277" s="36"/>
      <c r="K277" s="36"/>
      <c r="L277" s="36"/>
      <c r="M277" s="34"/>
      <c r="N277" s="36"/>
      <c r="O277" s="36"/>
      <c r="P277" s="36"/>
      <c r="Q277" s="36"/>
      <c r="R277" s="36"/>
      <c r="S277" s="36"/>
      <c r="T277" s="51"/>
    </row>
    <row r="278" spans="3:20">
      <c r="C278" s="34"/>
      <c r="D278" s="34"/>
      <c r="E278" s="34"/>
      <c r="F278" s="34"/>
      <c r="G278" s="50"/>
      <c r="H278" s="50"/>
      <c r="I278" s="36"/>
      <c r="J278" s="36"/>
      <c r="K278" s="36"/>
      <c r="L278" s="36"/>
      <c r="M278" s="34"/>
      <c r="N278" s="36"/>
      <c r="O278" s="36"/>
      <c r="P278" s="36"/>
      <c r="Q278" s="36"/>
      <c r="R278" s="36"/>
      <c r="S278" s="36"/>
      <c r="T278" s="51"/>
    </row>
    <row r="279" spans="3:20">
      <c r="C279" s="34"/>
      <c r="D279" s="34"/>
      <c r="E279" s="34"/>
      <c r="F279" s="34"/>
      <c r="G279" s="50"/>
      <c r="H279" s="50"/>
      <c r="I279" s="36"/>
      <c r="J279" s="36"/>
      <c r="K279" s="36"/>
      <c r="L279" s="36"/>
      <c r="M279" s="34"/>
      <c r="N279" s="36"/>
      <c r="O279" s="36"/>
      <c r="P279" s="36"/>
      <c r="Q279" s="36"/>
      <c r="R279" s="36"/>
      <c r="S279" s="36"/>
      <c r="T279" s="51"/>
    </row>
    <row r="280" spans="3:20">
      <c r="C280" s="34"/>
      <c r="D280" s="34"/>
      <c r="E280" s="34"/>
      <c r="F280" s="34"/>
      <c r="G280" s="50"/>
      <c r="H280" s="50"/>
      <c r="I280" s="36"/>
      <c r="J280" s="36"/>
      <c r="K280" s="36"/>
      <c r="L280" s="36"/>
      <c r="M280" s="34"/>
      <c r="N280" s="36"/>
      <c r="O280" s="36"/>
      <c r="P280" s="36"/>
      <c r="Q280" s="36"/>
      <c r="R280" s="36"/>
      <c r="S280" s="36"/>
      <c r="T280" s="51"/>
    </row>
    <row r="281" spans="3:20">
      <c r="C281" s="34"/>
      <c r="D281" s="34"/>
      <c r="E281" s="34"/>
      <c r="F281" s="34"/>
      <c r="G281" s="50"/>
      <c r="H281" s="50"/>
      <c r="I281" s="36"/>
      <c r="J281" s="36"/>
      <c r="K281" s="36"/>
      <c r="L281" s="36"/>
      <c r="M281" s="34"/>
      <c r="N281" s="36"/>
      <c r="O281" s="36"/>
      <c r="P281" s="36"/>
      <c r="Q281" s="36"/>
      <c r="R281" s="36"/>
      <c r="S281" s="36"/>
      <c r="T281" s="51"/>
    </row>
    <row r="282" spans="3:20">
      <c r="C282" s="34"/>
      <c r="D282" s="34"/>
      <c r="E282" s="34"/>
      <c r="F282" s="34"/>
      <c r="G282" s="50"/>
      <c r="H282" s="50"/>
      <c r="I282" s="36"/>
      <c r="J282" s="36"/>
      <c r="K282" s="36"/>
      <c r="L282" s="36"/>
      <c r="M282" s="34"/>
      <c r="N282" s="36"/>
      <c r="O282" s="36"/>
      <c r="P282" s="36"/>
      <c r="Q282" s="36"/>
      <c r="R282" s="36"/>
      <c r="S282" s="36"/>
      <c r="T282" s="51"/>
    </row>
    <row r="283" spans="3:20">
      <c r="C283" s="34"/>
      <c r="D283" s="34"/>
      <c r="E283" s="34"/>
      <c r="F283" s="34"/>
      <c r="G283" s="50"/>
      <c r="H283" s="50"/>
      <c r="I283" s="36"/>
      <c r="J283" s="36"/>
      <c r="K283" s="36"/>
      <c r="L283" s="36"/>
      <c r="M283" s="34"/>
      <c r="N283" s="36"/>
      <c r="O283" s="36"/>
      <c r="P283" s="36"/>
      <c r="Q283" s="36"/>
      <c r="R283" s="36"/>
      <c r="S283" s="36"/>
      <c r="T283" s="51"/>
    </row>
    <row r="284" spans="3:20">
      <c r="C284" s="34"/>
      <c r="D284" s="34"/>
      <c r="E284" s="34"/>
      <c r="F284" s="34"/>
      <c r="G284" s="50"/>
      <c r="H284" s="50"/>
      <c r="I284" s="36"/>
      <c r="J284" s="36"/>
      <c r="K284" s="36"/>
      <c r="L284" s="36"/>
      <c r="M284" s="34"/>
      <c r="N284" s="36"/>
      <c r="O284" s="36"/>
      <c r="P284" s="36"/>
      <c r="Q284" s="36"/>
      <c r="R284" s="36"/>
      <c r="S284" s="36"/>
      <c r="T284" s="51"/>
    </row>
    <row r="285" spans="3:20">
      <c r="C285" s="34"/>
      <c r="D285" s="34"/>
      <c r="E285" s="34"/>
      <c r="F285" s="34"/>
      <c r="G285" s="50"/>
      <c r="H285" s="50"/>
      <c r="I285" s="36"/>
      <c r="J285" s="36"/>
      <c r="K285" s="36"/>
      <c r="L285" s="36"/>
      <c r="M285" s="34"/>
      <c r="N285" s="36"/>
      <c r="O285" s="36"/>
      <c r="P285" s="36"/>
      <c r="Q285" s="36"/>
      <c r="R285" s="36"/>
      <c r="S285" s="36"/>
      <c r="T285" s="51"/>
    </row>
    <row r="286" spans="3:20">
      <c r="C286" s="34"/>
      <c r="D286" s="34"/>
      <c r="E286" s="34"/>
      <c r="F286" s="34"/>
      <c r="G286" s="50"/>
      <c r="H286" s="50"/>
      <c r="I286" s="36"/>
      <c r="J286" s="36"/>
      <c r="K286" s="36"/>
      <c r="L286" s="36"/>
      <c r="M286" s="34"/>
      <c r="N286" s="36"/>
      <c r="O286" s="36"/>
      <c r="P286" s="36"/>
      <c r="Q286" s="36"/>
      <c r="R286" s="36"/>
      <c r="S286" s="36"/>
      <c r="T286" s="51"/>
    </row>
    <row r="287" spans="3:20">
      <c r="C287" s="34"/>
      <c r="D287" s="34"/>
      <c r="E287" s="34"/>
      <c r="F287" s="34"/>
      <c r="G287" s="50"/>
      <c r="H287" s="50"/>
      <c r="I287" s="36"/>
      <c r="J287" s="36"/>
      <c r="K287" s="36"/>
      <c r="L287" s="36"/>
      <c r="M287" s="34"/>
      <c r="N287" s="36"/>
      <c r="O287" s="36"/>
      <c r="P287" s="36"/>
      <c r="Q287" s="36"/>
      <c r="R287" s="36"/>
      <c r="S287" s="36"/>
      <c r="T287" s="51"/>
    </row>
    <row r="288" spans="3:20">
      <c r="C288" s="34"/>
      <c r="D288" s="34"/>
      <c r="E288" s="34"/>
      <c r="F288" s="34"/>
      <c r="G288" s="50"/>
      <c r="H288" s="50"/>
      <c r="I288" s="36"/>
      <c r="J288" s="36"/>
      <c r="K288" s="36"/>
      <c r="L288" s="36"/>
      <c r="M288" s="34"/>
      <c r="N288" s="36"/>
      <c r="O288" s="36"/>
      <c r="P288" s="36"/>
      <c r="Q288" s="36"/>
      <c r="R288" s="36"/>
      <c r="S288" s="36"/>
      <c r="T288" s="51"/>
    </row>
    <row r="289" spans="3:20">
      <c r="C289" s="34"/>
      <c r="D289" s="34"/>
      <c r="E289" s="34"/>
      <c r="F289" s="34"/>
      <c r="G289" s="50"/>
      <c r="H289" s="50"/>
      <c r="I289" s="36"/>
      <c r="J289" s="36"/>
      <c r="K289" s="36"/>
      <c r="L289" s="36"/>
      <c r="M289" s="34"/>
      <c r="N289" s="36"/>
      <c r="O289" s="36"/>
      <c r="P289" s="36"/>
      <c r="Q289" s="36"/>
      <c r="R289" s="36"/>
      <c r="S289" s="36"/>
      <c r="T289" s="51"/>
    </row>
    <row r="290" spans="3:20">
      <c r="C290" s="34"/>
      <c r="D290" s="34"/>
      <c r="E290" s="34"/>
      <c r="F290" s="34"/>
      <c r="G290" s="50"/>
      <c r="H290" s="50"/>
      <c r="I290" s="36"/>
      <c r="J290" s="36"/>
      <c r="K290" s="36"/>
      <c r="L290" s="36"/>
      <c r="M290" s="34"/>
      <c r="N290" s="36"/>
      <c r="O290" s="36"/>
      <c r="P290" s="36"/>
      <c r="Q290" s="36"/>
      <c r="R290" s="36"/>
      <c r="S290" s="36"/>
      <c r="T290" s="51"/>
    </row>
    <row r="291" spans="3:20">
      <c r="C291" s="34"/>
      <c r="D291" s="34"/>
      <c r="E291" s="34"/>
      <c r="F291" s="34"/>
      <c r="G291" s="50"/>
      <c r="H291" s="50"/>
      <c r="I291" s="36"/>
      <c r="J291" s="36"/>
      <c r="K291" s="36"/>
      <c r="L291" s="36"/>
      <c r="M291" s="34"/>
      <c r="N291" s="36"/>
      <c r="O291" s="36"/>
      <c r="P291" s="36"/>
      <c r="Q291" s="36"/>
      <c r="R291" s="36"/>
      <c r="S291" s="36"/>
      <c r="T291" s="51"/>
    </row>
    <row r="292" spans="3:20">
      <c r="C292" s="34"/>
      <c r="D292" s="34"/>
      <c r="E292" s="34"/>
      <c r="F292" s="34"/>
      <c r="G292" s="50"/>
      <c r="H292" s="50"/>
      <c r="I292" s="36"/>
      <c r="J292" s="36"/>
      <c r="K292" s="36"/>
      <c r="L292" s="36"/>
      <c r="M292" s="34"/>
      <c r="N292" s="36"/>
      <c r="O292" s="36"/>
      <c r="P292" s="36"/>
      <c r="Q292" s="36"/>
      <c r="R292" s="36"/>
      <c r="S292" s="36"/>
      <c r="T292" s="51"/>
    </row>
    <row r="293" spans="3:20">
      <c r="C293" s="34"/>
      <c r="D293" s="34"/>
      <c r="E293" s="34"/>
      <c r="F293" s="34"/>
      <c r="G293" s="50"/>
      <c r="H293" s="50"/>
      <c r="I293" s="36"/>
      <c r="J293" s="36"/>
      <c r="K293" s="36"/>
      <c r="L293" s="36"/>
      <c r="M293" s="34"/>
      <c r="N293" s="36"/>
      <c r="O293" s="36"/>
      <c r="P293" s="36"/>
      <c r="Q293" s="36"/>
      <c r="R293" s="36"/>
      <c r="S293" s="36"/>
      <c r="T293" s="51"/>
    </row>
    <row r="294" spans="3:20">
      <c r="C294" s="34"/>
      <c r="D294" s="34"/>
      <c r="E294" s="34"/>
      <c r="F294" s="34"/>
      <c r="G294" s="50"/>
      <c r="H294" s="50"/>
      <c r="I294" s="36"/>
      <c r="J294" s="36"/>
      <c r="K294" s="36"/>
      <c r="L294" s="36"/>
      <c r="M294" s="34"/>
      <c r="N294" s="36"/>
      <c r="O294" s="36"/>
      <c r="P294" s="36"/>
      <c r="Q294" s="36"/>
      <c r="R294" s="36"/>
      <c r="S294" s="36"/>
      <c r="T294" s="51"/>
    </row>
    <row r="295" spans="3:20">
      <c r="C295" s="34"/>
      <c r="D295" s="34"/>
      <c r="E295" s="34"/>
      <c r="F295" s="34"/>
      <c r="G295" s="50"/>
      <c r="H295" s="50"/>
      <c r="I295" s="36"/>
      <c r="J295" s="36"/>
      <c r="K295" s="36"/>
      <c r="L295" s="36"/>
      <c r="M295" s="34"/>
      <c r="N295" s="36"/>
      <c r="O295" s="36"/>
      <c r="P295" s="36"/>
      <c r="Q295" s="36"/>
      <c r="R295" s="36"/>
      <c r="S295" s="36"/>
      <c r="T295" s="51"/>
    </row>
    <row r="296" spans="3:20">
      <c r="C296" s="34"/>
      <c r="D296" s="34"/>
      <c r="E296" s="34"/>
      <c r="F296" s="34"/>
      <c r="G296" s="50"/>
      <c r="H296" s="50"/>
      <c r="I296" s="36"/>
      <c r="J296" s="36"/>
      <c r="K296" s="36"/>
      <c r="L296" s="36"/>
      <c r="M296" s="34"/>
      <c r="N296" s="36"/>
      <c r="O296" s="36"/>
      <c r="P296" s="36"/>
      <c r="Q296" s="36"/>
      <c r="R296" s="36"/>
      <c r="S296" s="36"/>
      <c r="T296" s="51"/>
    </row>
    <row r="297" spans="3:20">
      <c r="C297" s="34"/>
      <c r="D297" s="34"/>
      <c r="E297" s="34"/>
      <c r="F297" s="34"/>
      <c r="G297" s="50"/>
      <c r="H297" s="50"/>
      <c r="I297" s="36"/>
      <c r="J297" s="36"/>
      <c r="K297" s="36"/>
      <c r="L297" s="36"/>
      <c r="M297" s="34"/>
      <c r="N297" s="36"/>
      <c r="O297" s="36"/>
      <c r="P297" s="36"/>
      <c r="Q297" s="36"/>
      <c r="R297" s="36"/>
      <c r="S297" s="36"/>
      <c r="T297" s="51"/>
    </row>
    <row r="298" spans="3:20">
      <c r="C298" s="34"/>
      <c r="D298" s="34"/>
      <c r="E298" s="34"/>
      <c r="F298" s="34"/>
      <c r="G298" s="50"/>
      <c r="H298" s="50"/>
      <c r="I298" s="36"/>
      <c r="J298" s="36"/>
      <c r="K298" s="36"/>
      <c r="L298" s="36"/>
      <c r="M298" s="34"/>
      <c r="N298" s="36"/>
      <c r="O298" s="36"/>
      <c r="P298" s="36"/>
      <c r="Q298" s="36"/>
      <c r="R298" s="36"/>
      <c r="S298" s="36"/>
      <c r="T298" s="51"/>
    </row>
    <row r="299" spans="3:20">
      <c r="C299" s="34"/>
      <c r="D299" s="34"/>
      <c r="E299" s="34"/>
      <c r="F299" s="34"/>
      <c r="G299" s="50"/>
      <c r="H299" s="50"/>
      <c r="I299" s="36"/>
      <c r="J299" s="36"/>
      <c r="K299" s="36"/>
      <c r="L299" s="36"/>
      <c r="M299" s="34"/>
      <c r="N299" s="36"/>
      <c r="O299" s="36"/>
      <c r="P299" s="36"/>
      <c r="Q299" s="36"/>
      <c r="R299" s="36"/>
      <c r="S299" s="36"/>
      <c r="T299" s="51"/>
    </row>
    <row r="300" spans="3:20">
      <c r="C300" s="34"/>
      <c r="D300" s="34"/>
      <c r="E300" s="34"/>
      <c r="F300" s="34"/>
      <c r="G300" s="50"/>
      <c r="H300" s="50"/>
      <c r="I300" s="36"/>
      <c r="J300" s="36"/>
      <c r="K300" s="36"/>
      <c r="L300" s="36"/>
      <c r="M300" s="34"/>
      <c r="N300" s="36"/>
      <c r="O300" s="36"/>
      <c r="P300" s="36"/>
      <c r="Q300" s="36"/>
      <c r="R300" s="36"/>
      <c r="S300" s="36"/>
      <c r="T300" s="51"/>
    </row>
    <row r="301" spans="3:20">
      <c r="C301" s="34"/>
      <c r="D301" s="34"/>
      <c r="E301" s="34"/>
      <c r="F301" s="34"/>
      <c r="G301" s="50"/>
      <c r="H301" s="50"/>
      <c r="I301" s="36"/>
      <c r="J301" s="36"/>
      <c r="K301" s="36"/>
      <c r="L301" s="36"/>
      <c r="M301" s="34"/>
      <c r="N301" s="36"/>
      <c r="O301" s="36"/>
      <c r="P301" s="36"/>
      <c r="Q301" s="36"/>
      <c r="R301" s="36"/>
      <c r="S301" s="36"/>
      <c r="T301" s="51"/>
    </row>
    <row r="302" spans="3:20">
      <c r="C302" s="34"/>
      <c r="D302" s="34"/>
      <c r="E302" s="34"/>
      <c r="F302" s="34"/>
      <c r="G302" s="50"/>
      <c r="H302" s="50"/>
      <c r="I302" s="36"/>
      <c r="J302" s="36"/>
      <c r="K302" s="36"/>
      <c r="L302" s="36"/>
      <c r="M302" s="34"/>
      <c r="N302" s="36"/>
      <c r="O302" s="36"/>
      <c r="P302" s="36"/>
      <c r="Q302" s="36"/>
      <c r="R302" s="36"/>
      <c r="S302" s="36"/>
      <c r="T302" s="51"/>
    </row>
    <row r="303" spans="3:20">
      <c r="C303" s="34"/>
      <c r="D303" s="34"/>
      <c r="E303" s="34"/>
      <c r="F303" s="34"/>
      <c r="G303" s="50"/>
      <c r="H303" s="50"/>
      <c r="I303" s="36"/>
      <c r="J303" s="36"/>
      <c r="K303" s="36"/>
      <c r="L303" s="36"/>
      <c r="M303" s="34"/>
      <c r="N303" s="36"/>
      <c r="O303" s="36"/>
      <c r="P303" s="36"/>
      <c r="Q303" s="36"/>
      <c r="R303" s="36"/>
      <c r="S303" s="36"/>
      <c r="T303" s="51"/>
    </row>
    <row r="304" spans="3:20">
      <c r="C304" s="34"/>
      <c r="D304" s="34"/>
      <c r="E304" s="34"/>
      <c r="F304" s="34"/>
      <c r="G304" s="50"/>
      <c r="H304" s="50"/>
      <c r="I304" s="36"/>
      <c r="J304" s="36"/>
      <c r="K304" s="36"/>
      <c r="L304" s="36"/>
      <c r="M304" s="34"/>
      <c r="N304" s="36"/>
      <c r="O304" s="36"/>
      <c r="P304" s="36"/>
      <c r="Q304" s="36"/>
      <c r="R304" s="36"/>
      <c r="S304" s="36"/>
      <c r="T304" s="51"/>
    </row>
    <row r="305" spans="3:20">
      <c r="C305" s="34"/>
      <c r="D305" s="34"/>
      <c r="E305" s="34"/>
      <c r="F305" s="34"/>
      <c r="G305" s="50"/>
      <c r="H305" s="50"/>
      <c r="I305" s="36"/>
      <c r="J305" s="36"/>
      <c r="K305" s="36"/>
      <c r="L305" s="36"/>
      <c r="M305" s="34"/>
      <c r="N305" s="36"/>
      <c r="O305" s="36"/>
      <c r="P305" s="36"/>
      <c r="Q305" s="36"/>
      <c r="R305" s="36"/>
      <c r="S305" s="36"/>
      <c r="T305" s="51"/>
    </row>
    <row r="306" spans="3:20">
      <c r="C306" s="34"/>
      <c r="D306" s="34"/>
      <c r="E306" s="34"/>
      <c r="F306" s="34"/>
      <c r="G306" s="50"/>
      <c r="H306" s="50"/>
      <c r="I306" s="36"/>
      <c r="J306" s="36"/>
      <c r="K306" s="36"/>
      <c r="L306" s="36"/>
      <c r="M306" s="34"/>
      <c r="N306" s="36"/>
      <c r="O306" s="36"/>
      <c r="P306" s="36"/>
      <c r="Q306" s="36"/>
      <c r="R306" s="36"/>
      <c r="S306" s="36"/>
      <c r="T306" s="51"/>
    </row>
    <row r="307" spans="3:20">
      <c r="C307" s="34"/>
      <c r="D307" s="34"/>
      <c r="E307" s="34"/>
      <c r="F307" s="34"/>
      <c r="G307" s="50"/>
      <c r="H307" s="50"/>
      <c r="I307" s="36"/>
      <c r="J307" s="36"/>
      <c r="K307" s="36"/>
      <c r="L307" s="36"/>
      <c r="M307" s="34"/>
      <c r="N307" s="36"/>
      <c r="O307" s="36"/>
      <c r="P307" s="36"/>
      <c r="Q307" s="36"/>
      <c r="R307" s="36"/>
      <c r="S307" s="36"/>
      <c r="T307" s="51"/>
    </row>
    <row r="308" spans="3:20">
      <c r="C308" s="34"/>
      <c r="D308" s="34"/>
      <c r="E308" s="34"/>
      <c r="F308" s="34"/>
      <c r="G308" s="50"/>
      <c r="H308" s="50"/>
      <c r="I308" s="36"/>
      <c r="J308" s="36"/>
      <c r="K308" s="36"/>
      <c r="L308" s="36"/>
      <c r="M308" s="34"/>
      <c r="N308" s="36"/>
      <c r="O308" s="36"/>
      <c r="P308" s="36"/>
      <c r="Q308" s="36"/>
      <c r="R308" s="36"/>
      <c r="S308" s="36"/>
      <c r="T308" s="51"/>
    </row>
    <row r="309" spans="3:20">
      <c r="C309" s="34"/>
      <c r="D309" s="34"/>
      <c r="E309" s="34"/>
      <c r="F309" s="34"/>
      <c r="G309" s="50"/>
      <c r="H309" s="50"/>
      <c r="I309" s="36"/>
      <c r="J309" s="36"/>
      <c r="K309" s="36"/>
      <c r="L309" s="36"/>
      <c r="M309" s="34"/>
      <c r="N309" s="36"/>
      <c r="O309" s="36"/>
      <c r="P309" s="36"/>
      <c r="Q309" s="36"/>
      <c r="R309" s="36"/>
      <c r="S309" s="36"/>
      <c r="T309" s="51"/>
    </row>
    <row r="310" spans="3:20">
      <c r="C310" s="34"/>
      <c r="D310" s="34"/>
      <c r="E310" s="34"/>
      <c r="F310" s="34"/>
      <c r="G310" s="50"/>
      <c r="H310" s="50"/>
      <c r="I310" s="36"/>
      <c r="J310" s="36"/>
      <c r="K310" s="36"/>
      <c r="L310" s="36"/>
      <c r="M310" s="34"/>
      <c r="N310" s="36"/>
      <c r="O310" s="36"/>
      <c r="P310" s="36"/>
      <c r="Q310" s="36"/>
      <c r="R310" s="36"/>
      <c r="S310" s="36"/>
      <c r="T310" s="51"/>
    </row>
    <row r="311" spans="3:20">
      <c r="C311" s="34"/>
      <c r="D311" s="34"/>
      <c r="E311" s="34"/>
      <c r="F311" s="34"/>
      <c r="G311" s="50"/>
      <c r="H311" s="50"/>
      <c r="I311" s="36"/>
      <c r="J311" s="36"/>
      <c r="K311" s="36"/>
      <c r="L311" s="36"/>
      <c r="M311" s="34"/>
      <c r="N311" s="36"/>
      <c r="O311" s="36"/>
      <c r="P311" s="36"/>
      <c r="Q311" s="36"/>
      <c r="R311" s="36"/>
      <c r="S311" s="36"/>
      <c r="T311" s="51"/>
    </row>
    <row r="312" spans="3:20">
      <c r="C312" s="34"/>
      <c r="D312" s="34"/>
      <c r="E312" s="34"/>
      <c r="F312" s="34"/>
      <c r="G312" s="50"/>
      <c r="H312" s="50"/>
      <c r="I312" s="36"/>
      <c r="J312" s="36"/>
      <c r="K312" s="36"/>
      <c r="L312" s="36"/>
      <c r="M312" s="34"/>
      <c r="N312" s="36"/>
      <c r="O312" s="36"/>
      <c r="P312" s="36"/>
      <c r="Q312" s="36"/>
      <c r="R312" s="36"/>
      <c r="S312" s="36"/>
      <c r="T312" s="51"/>
    </row>
    <row r="313" spans="3:20">
      <c r="C313" s="34"/>
      <c r="D313" s="34"/>
      <c r="E313" s="34"/>
      <c r="F313" s="34"/>
      <c r="G313" s="50"/>
      <c r="H313" s="50"/>
      <c r="I313" s="36"/>
      <c r="J313" s="36"/>
      <c r="K313" s="36"/>
      <c r="L313" s="36"/>
      <c r="M313" s="34"/>
      <c r="N313" s="36"/>
      <c r="O313" s="36"/>
      <c r="P313" s="36"/>
      <c r="Q313" s="36"/>
      <c r="R313" s="36"/>
      <c r="S313" s="36"/>
      <c r="T313" s="51"/>
    </row>
    <row r="314" spans="3:20">
      <c r="C314" s="34"/>
      <c r="D314" s="34"/>
      <c r="E314" s="34"/>
      <c r="F314" s="34"/>
      <c r="G314" s="50"/>
      <c r="H314" s="50"/>
      <c r="I314" s="36"/>
      <c r="J314" s="36"/>
      <c r="K314" s="36"/>
      <c r="L314" s="36"/>
      <c r="M314" s="34"/>
      <c r="N314" s="36"/>
      <c r="O314" s="36"/>
      <c r="P314" s="36"/>
      <c r="Q314" s="36"/>
      <c r="R314" s="36"/>
      <c r="S314" s="36"/>
      <c r="T314" s="51"/>
    </row>
    <row r="315" spans="3:20">
      <c r="C315" s="34"/>
      <c r="D315" s="34"/>
      <c r="E315" s="34"/>
      <c r="F315" s="34"/>
      <c r="G315" s="50"/>
      <c r="H315" s="50"/>
      <c r="I315" s="36"/>
      <c r="J315" s="36"/>
      <c r="K315" s="36"/>
      <c r="L315" s="36"/>
      <c r="M315" s="34"/>
      <c r="N315" s="36"/>
      <c r="O315" s="36"/>
      <c r="P315" s="36"/>
      <c r="Q315" s="36"/>
      <c r="R315" s="36"/>
      <c r="S315" s="36"/>
      <c r="T315" s="51"/>
    </row>
    <row r="316" spans="3:20">
      <c r="C316" s="34"/>
      <c r="D316" s="34"/>
      <c r="E316" s="34"/>
      <c r="F316" s="34"/>
      <c r="G316" s="50"/>
      <c r="H316" s="50"/>
      <c r="I316" s="36"/>
      <c r="J316" s="36"/>
      <c r="K316" s="36"/>
      <c r="L316" s="36"/>
      <c r="M316" s="34"/>
      <c r="N316" s="36"/>
      <c r="O316" s="36"/>
      <c r="P316" s="36"/>
      <c r="Q316" s="36"/>
      <c r="R316" s="36"/>
      <c r="S316" s="36"/>
      <c r="T316" s="51"/>
    </row>
    <row r="317" spans="3:20">
      <c r="C317" s="34"/>
      <c r="D317" s="34"/>
      <c r="E317" s="34"/>
      <c r="F317" s="34"/>
      <c r="G317" s="50"/>
      <c r="H317" s="50"/>
      <c r="I317" s="36"/>
      <c r="J317" s="36"/>
      <c r="K317" s="36"/>
      <c r="L317" s="36"/>
      <c r="M317" s="34"/>
      <c r="N317" s="36"/>
      <c r="O317" s="36"/>
      <c r="P317" s="36"/>
      <c r="Q317" s="36"/>
      <c r="R317" s="36"/>
      <c r="S317" s="36"/>
      <c r="T317" s="51"/>
    </row>
    <row r="318" spans="3:20">
      <c r="C318" s="34"/>
      <c r="D318" s="34"/>
      <c r="E318" s="34"/>
      <c r="F318" s="34"/>
      <c r="G318" s="50"/>
      <c r="H318" s="50"/>
      <c r="I318" s="36"/>
      <c r="J318" s="36"/>
      <c r="K318" s="36"/>
      <c r="L318" s="36"/>
      <c r="M318" s="34"/>
      <c r="N318" s="36"/>
      <c r="O318" s="36"/>
      <c r="P318" s="36"/>
      <c r="Q318" s="36"/>
      <c r="R318" s="36"/>
      <c r="S318" s="36"/>
      <c r="T318" s="51"/>
    </row>
    <row r="319" spans="3:20">
      <c r="C319" s="34"/>
      <c r="D319" s="34"/>
      <c r="E319" s="34"/>
      <c r="F319" s="34"/>
      <c r="G319" s="50"/>
      <c r="H319" s="50"/>
      <c r="I319" s="36"/>
      <c r="J319" s="36"/>
      <c r="K319" s="36"/>
      <c r="L319" s="36"/>
      <c r="M319" s="34"/>
      <c r="N319" s="36"/>
      <c r="O319" s="36"/>
      <c r="P319" s="36"/>
      <c r="Q319" s="36"/>
      <c r="R319" s="36"/>
      <c r="S319" s="36"/>
      <c r="T319" s="51"/>
    </row>
    <row r="320" spans="3:20">
      <c r="C320" s="34"/>
      <c r="D320" s="34"/>
      <c r="E320" s="34"/>
      <c r="F320" s="34"/>
      <c r="G320" s="50"/>
      <c r="H320" s="50"/>
      <c r="I320" s="36"/>
      <c r="J320" s="36"/>
      <c r="K320" s="36"/>
      <c r="L320" s="36"/>
      <c r="M320" s="34"/>
      <c r="N320" s="36"/>
      <c r="O320" s="36"/>
      <c r="P320" s="36"/>
      <c r="Q320" s="36"/>
      <c r="R320" s="36"/>
      <c r="S320" s="36"/>
      <c r="T320" s="51"/>
    </row>
    <row r="321" spans="3:20">
      <c r="C321" s="34"/>
      <c r="D321" s="34"/>
      <c r="E321" s="34"/>
      <c r="F321" s="34"/>
      <c r="G321" s="50"/>
      <c r="H321" s="50"/>
      <c r="I321" s="36"/>
      <c r="J321" s="36"/>
      <c r="K321" s="36"/>
      <c r="L321" s="36"/>
      <c r="M321" s="34"/>
      <c r="N321" s="36"/>
      <c r="O321" s="36"/>
      <c r="P321" s="36"/>
      <c r="Q321" s="36"/>
      <c r="R321" s="36"/>
      <c r="S321" s="36"/>
      <c r="T321" s="51"/>
    </row>
    <row r="322" spans="3:20">
      <c r="C322" s="34"/>
      <c r="D322" s="34"/>
      <c r="E322" s="34"/>
      <c r="F322" s="34"/>
      <c r="G322" s="50"/>
      <c r="H322" s="50"/>
      <c r="I322" s="36"/>
      <c r="J322" s="36"/>
      <c r="K322" s="36"/>
      <c r="L322" s="36"/>
      <c r="M322" s="34"/>
      <c r="N322" s="36"/>
      <c r="O322" s="36"/>
      <c r="P322" s="36"/>
      <c r="Q322" s="36"/>
      <c r="R322" s="36"/>
      <c r="S322" s="36"/>
      <c r="T322" s="51"/>
    </row>
    <row r="323" spans="3:20">
      <c r="C323" s="34"/>
      <c r="D323" s="34"/>
      <c r="E323" s="34"/>
      <c r="F323" s="34"/>
      <c r="G323" s="50"/>
      <c r="H323" s="50"/>
      <c r="I323" s="36"/>
      <c r="J323" s="36"/>
      <c r="K323" s="36"/>
      <c r="L323" s="36"/>
      <c r="M323" s="34"/>
      <c r="N323" s="36"/>
      <c r="O323" s="36"/>
      <c r="P323" s="36"/>
      <c r="Q323" s="36"/>
      <c r="R323" s="36"/>
      <c r="S323" s="36"/>
      <c r="T323" s="51"/>
    </row>
    <row r="324" spans="3:20">
      <c r="C324" s="34"/>
      <c r="D324" s="34"/>
      <c r="E324" s="34"/>
      <c r="F324" s="34"/>
      <c r="G324" s="50"/>
      <c r="H324" s="50"/>
      <c r="I324" s="36"/>
      <c r="J324" s="36"/>
      <c r="K324" s="36"/>
      <c r="L324" s="36"/>
      <c r="M324" s="34"/>
      <c r="N324" s="36"/>
      <c r="O324" s="36"/>
      <c r="P324" s="36"/>
      <c r="Q324" s="36"/>
      <c r="R324" s="36"/>
      <c r="S324" s="36"/>
      <c r="T324" s="51"/>
    </row>
    <row r="325" spans="3:20">
      <c r="C325" s="34"/>
      <c r="D325" s="34"/>
      <c r="E325" s="34"/>
      <c r="F325" s="34"/>
      <c r="G325" s="50"/>
      <c r="H325" s="50"/>
      <c r="I325" s="36"/>
      <c r="J325" s="36"/>
      <c r="K325" s="36"/>
      <c r="L325" s="36"/>
      <c r="M325" s="34"/>
      <c r="N325" s="36"/>
      <c r="O325" s="36"/>
      <c r="P325" s="36"/>
      <c r="Q325" s="36"/>
      <c r="R325" s="36"/>
      <c r="S325" s="36"/>
      <c r="T325" s="51"/>
    </row>
    <row r="326" spans="3:20">
      <c r="C326" s="34"/>
      <c r="D326" s="34"/>
      <c r="E326" s="34"/>
      <c r="F326" s="34"/>
      <c r="G326" s="50"/>
      <c r="H326" s="50"/>
      <c r="I326" s="36"/>
      <c r="J326" s="36"/>
      <c r="K326" s="36"/>
      <c r="L326" s="36"/>
      <c r="M326" s="34"/>
      <c r="N326" s="36"/>
      <c r="O326" s="36"/>
      <c r="P326" s="36"/>
      <c r="Q326" s="36"/>
      <c r="R326" s="36"/>
      <c r="S326" s="36"/>
      <c r="T326" s="51"/>
    </row>
    <row r="327" spans="3:20">
      <c r="C327" s="34"/>
      <c r="D327" s="34"/>
      <c r="E327" s="34"/>
      <c r="F327" s="34"/>
      <c r="G327" s="50"/>
      <c r="H327" s="50"/>
      <c r="I327" s="36"/>
      <c r="J327" s="36"/>
      <c r="K327" s="36"/>
      <c r="L327" s="36"/>
      <c r="M327" s="34"/>
      <c r="N327" s="36"/>
      <c r="O327" s="36"/>
      <c r="P327" s="36"/>
      <c r="Q327" s="36"/>
      <c r="R327" s="36"/>
      <c r="S327" s="36"/>
      <c r="T327" s="51"/>
    </row>
    <row r="328" spans="3:20">
      <c r="C328" s="34"/>
      <c r="D328" s="34"/>
      <c r="E328" s="34"/>
      <c r="F328" s="34"/>
      <c r="G328" s="50"/>
      <c r="H328" s="50"/>
      <c r="I328" s="36"/>
      <c r="J328" s="36"/>
      <c r="K328" s="36"/>
      <c r="L328" s="36"/>
      <c r="M328" s="34"/>
      <c r="N328" s="36"/>
      <c r="O328" s="36"/>
      <c r="P328" s="36"/>
      <c r="Q328" s="36"/>
      <c r="R328" s="36"/>
      <c r="S328" s="36"/>
      <c r="T328" s="51"/>
    </row>
    <row r="329" spans="3:20">
      <c r="C329" s="34"/>
      <c r="D329" s="34"/>
      <c r="E329" s="34"/>
      <c r="F329" s="34"/>
      <c r="G329" s="50"/>
      <c r="H329" s="50"/>
      <c r="I329" s="36"/>
      <c r="J329" s="36"/>
      <c r="K329" s="36"/>
      <c r="L329" s="36"/>
      <c r="M329" s="34"/>
      <c r="N329" s="36"/>
      <c r="O329" s="36"/>
      <c r="P329" s="36"/>
      <c r="Q329" s="36"/>
      <c r="R329" s="36"/>
      <c r="S329" s="36"/>
      <c r="T329" s="51"/>
    </row>
    <row r="330" spans="3:20">
      <c r="C330" s="34"/>
      <c r="D330" s="34"/>
      <c r="E330" s="34"/>
      <c r="F330" s="34"/>
      <c r="G330" s="50"/>
      <c r="H330" s="50"/>
      <c r="I330" s="36"/>
      <c r="J330" s="36"/>
      <c r="K330" s="36"/>
      <c r="L330" s="36"/>
      <c r="M330" s="34"/>
      <c r="N330" s="36"/>
      <c r="O330" s="36"/>
      <c r="P330" s="36"/>
      <c r="Q330" s="36"/>
      <c r="R330" s="36"/>
      <c r="S330" s="36"/>
      <c r="T330" s="51"/>
    </row>
    <row r="331" spans="3:20">
      <c r="C331" s="34"/>
      <c r="D331" s="34"/>
      <c r="E331" s="34"/>
      <c r="F331" s="34"/>
      <c r="G331" s="50"/>
      <c r="H331" s="50"/>
      <c r="I331" s="36"/>
      <c r="J331" s="36"/>
      <c r="K331" s="36"/>
      <c r="L331" s="36"/>
      <c r="M331" s="34"/>
      <c r="N331" s="36"/>
      <c r="O331" s="36"/>
      <c r="P331" s="36"/>
      <c r="Q331" s="36"/>
      <c r="R331" s="36"/>
      <c r="S331" s="36"/>
      <c r="T331" s="51"/>
    </row>
    <row r="332" spans="3:20">
      <c r="C332" s="34"/>
      <c r="D332" s="34"/>
      <c r="E332" s="34"/>
      <c r="F332" s="34"/>
      <c r="G332" s="50"/>
      <c r="H332" s="50"/>
      <c r="I332" s="36"/>
      <c r="J332" s="36"/>
      <c r="K332" s="36"/>
      <c r="L332" s="36"/>
      <c r="M332" s="34"/>
      <c r="N332" s="36"/>
      <c r="O332" s="36"/>
      <c r="P332" s="36"/>
      <c r="Q332" s="36"/>
      <c r="R332" s="36"/>
      <c r="S332" s="36"/>
      <c r="T332" s="51"/>
    </row>
    <row r="333" spans="3:20">
      <c r="C333" s="34"/>
      <c r="D333" s="34"/>
      <c r="E333" s="34"/>
      <c r="F333" s="34"/>
      <c r="G333" s="50"/>
      <c r="H333" s="50"/>
      <c r="I333" s="36"/>
      <c r="J333" s="36"/>
      <c r="K333" s="36"/>
      <c r="L333" s="36"/>
      <c r="M333" s="34"/>
      <c r="N333" s="36"/>
      <c r="O333" s="36"/>
      <c r="P333" s="36"/>
      <c r="Q333" s="36"/>
      <c r="R333" s="36"/>
      <c r="S333" s="36"/>
      <c r="T333" s="51"/>
    </row>
    <row r="334" spans="3:20">
      <c r="C334" s="34"/>
      <c r="D334" s="34"/>
      <c r="E334" s="34"/>
      <c r="F334" s="34"/>
      <c r="G334" s="50"/>
      <c r="H334" s="50"/>
      <c r="I334" s="36"/>
      <c r="J334" s="36"/>
      <c r="K334" s="36"/>
      <c r="L334" s="36"/>
      <c r="M334" s="34"/>
      <c r="N334" s="36"/>
      <c r="O334" s="36"/>
      <c r="P334" s="36"/>
      <c r="Q334" s="36"/>
      <c r="R334" s="36"/>
      <c r="S334" s="36"/>
      <c r="T334" s="51"/>
    </row>
    <row r="335" spans="3:20">
      <c r="C335" s="34"/>
      <c r="D335" s="34"/>
      <c r="E335" s="34"/>
      <c r="F335" s="34"/>
      <c r="G335" s="50"/>
      <c r="H335" s="50"/>
      <c r="I335" s="36"/>
      <c r="J335" s="36"/>
      <c r="K335" s="36"/>
      <c r="L335" s="36"/>
      <c r="M335" s="34"/>
      <c r="N335" s="36"/>
      <c r="O335" s="36"/>
      <c r="P335" s="36"/>
      <c r="Q335" s="36"/>
      <c r="R335" s="36"/>
      <c r="S335" s="36"/>
      <c r="T335" s="51"/>
    </row>
    <row r="336" spans="3:20">
      <c r="C336" s="34"/>
      <c r="D336" s="34"/>
      <c r="E336" s="34"/>
      <c r="F336" s="34"/>
      <c r="G336" s="50"/>
      <c r="H336" s="50"/>
      <c r="I336" s="36"/>
      <c r="J336" s="36"/>
      <c r="K336" s="36"/>
      <c r="L336" s="36"/>
      <c r="M336" s="34"/>
      <c r="N336" s="36"/>
      <c r="O336" s="36"/>
      <c r="P336" s="36"/>
      <c r="Q336" s="36"/>
      <c r="R336" s="36"/>
      <c r="S336" s="36"/>
      <c r="T336" s="51"/>
    </row>
    <row r="337" spans="3:20">
      <c r="C337" s="34"/>
      <c r="D337" s="34"/>
      <c r="E337" s="34"/>
      <c r="F337" s="34"/>
      <c r="G337" s="50"/>
      <c r="H337" s="50"/>
      <c r="I337" s="36"/>
      <c r="J337" s="36"/>
      <c r="K337" s="36"/>
      <c r="L337" s="36"/>
      <c r="M337" s="34"/>
      <c r="N337" s="36"/>
      <c r="O337" s="36"/>
      <c r="P337" s="36"/>
      <c r="Q337" s="36"/>
      <c r="R337" s="36"/>
      <c r="S337" s="36"/>
      <c r="T337" s="51"/>
    </row>
    <row r="338" spans="3:20">
      <c r="C338" s="34"/>
      <c r="D338" s="34"/>
      <c r="E338" s="34"/>
      <c r="F338" s="34"/>
      <c r="G338" s="50"/>
      <c r="H338" s="50"/>
      <c r="I338" s="36"/>
      <c r="J338" s="36"/>
      <c r="K338" s="36"/>
      <c r="L338" s="36"/>
      <c r="M338" s="34"/>
      <c r="N338" s="36"/>
      <c r="O338" s="36"/>
      <c r="P338" s="36"/>
      <c r="Q338" s="36"/>
      <c r="R338" s="36"/>
      <c r="S338" s="36"/>
      <c r="T338" s="51"/>
    </row>
    <row r="339" spans="3:20">
      <c r="C339" s="34"/>
      <c r="D339" s="34"/>
      <c r="E339" s="34"/>
      <c r="F339" s="34"/>
      <c r="G339" s="50"/>
      <c r="H339" s="50"/>
      <c r="I339" s="36"/>
      <c r="J339" s="36"/>
      <c r="K339" s="36"/>
      <c r="L339" s="36"/>
      <c r="M339" s="34"/>
      <c r="N339" s="36"/>
      <c r="O339" s="36"/>
      <c r="P339" s="36"/>
      <c r="Q339" s="36"/>
      <c r="R339" s="36"/>
      <c r="S339" s="36"/>
      <c r="T339" s="51"/>
    </row>
    <row r="340" spans="3:20">
      <c r="C340" s="34"/>
      <c r="D340" s="34"/>
      <c r="E340" s="34"/>
      <c r="F340" s="34"/>
      <c r="G340" s="50"/>
      <c r="H340" s="50"/>
      <c r="I340" s="36"/>
      <c r="J340" s="36"/>
      <c r="K340" s="36"/>
      <c r="L340" s="36"/>
      <c r="M340" s="34"/>
      <c r="N340" s="36"/>
      <c r="O340" s="36"/>
      <c r="P340" s="36"/>
      <c r="Q340" s="36"/>
      <c r="R340" s="36"/>
      <c r="S340" s="36"/>
      <c r="T340" s="51"/>
    </row>
    <row r="341" spans="3:20">
      <c r="C341" s="34"/>
      <c r="D341" s="34"/>
      <c r="E341" s="34"/>
      <c r="F341" s="34"/>
      <c r="G341" s="50"/>
      <c r="H341" s="50"/>
      <c r="I341" s="36"/>
      <c r="J341" s="36"/>
      <c r="K341" s="36"/>
      <c r="L341" s="36"/>
      <c r="M341" s="34"/>
      <c r="N341" s="36"/>
      <c r="O341" s="36"/>
      <c r="P341" s="36"/>
      <c r="Q341" s="36"/>
      <c r="R341" s="36"/>
      <c r="S341" s="36"/>
      <c r="T341" s="51"/>
    </row>
    <row r="342" spans="3:20">
      <c r="C342" s="34"/>
      <c r="D342" s="34"/>
      <c r="E342" s="34"/>
      <c r="F342" s="34"/>
      <c r="G342" s="50"/>
      <c r="H342" s="50"/>
      <c r="I342" s="36"/>
      <c r="J342" s="36"/>
      <c r="K342" s="36"/>
      <c r="L342" s="36"/>
      <c r="M342" s="34"/>
      <c r="N342" s="36"/>
      <c r="O342" s="36"/>
      <c r="P342" s="36"/>
      <c r="Q342" s="36"/>
      <c r="R342" s="36"/>
      <c r="S342" s="36"/>
      <c r="T342" s="51"/>
    </row>
    <row r="343" spans="3:20">
      <c r="C343" s="34"/>
      <c r="D343" s="34"/>
      <c r="E343" s="34"/>
      <c r="F343" s="34"/>
      <c r="G343" s="50"/>
      <c r="H343" s="50"/>
      <c r="I343" s="36"/>
      <c r="J343" s="36"/>
      <c r="K343" s="36"/>
      <c r="L343" s="36"/>
      <c r="M343" s="34"/>
      <c r="N343" s="36"/>
      <c r="O343" s="36"/>
      <c r="P343" s="36"/>
      <c r="Q343" s="36"/>
      <c r="R343" s="36"/>
      <c r="S343" s="36"/>
      <c r="T343" s="51"/>
    </row>
    <row r="344" spans="3:20">
      <c r="C344" s="34"/>
      <c r="D344" s="34"/>
      <c r="E344" s="34"/>
      <c r="F344" s="34"/>
      <c r="G344" s="50"/>
      <c r="H344" s="50"/>
      <c r="I344" s="36"/>
      <c r="J344" s="36"/>
      <c r="K344" s="36"/>
      <c r="L344" s="36"/>
      <c r="M344" s="34"/>
      <c r="N344" s="36"/>
      <c r="O344" s="36"/>
      <c r="P344" s="36"/>
      <c r="Q344" s="36"/>
      <c r="R344" s="36"/>
      <c r="S344" s="36"/>
      <c r="T344" s="51"/>
    </row>
    <row r="345" spans="3:20">
      <c r="C345" s="34"/>
      <c r="D345" s="34"/>
      <c r="E345" s="34"/>
      <c r="F345" s="34"/>
      <c r="G345" s="50"/>
      <c r="H345" s="50"/>
      <c r="I345" s="36"/>
      <c r="J345" s="36"/>
      <c r="K345" s="36"/>
      <c r="L345" s="36"/>
      <c r="M345" s="34"/>
      <c r="N345" s="36"/>
      <c r="O345" s="36"/>
      <c r="P345" s="36"/>
      <c r="Q345" s="36"/>
      <c r="R345" s="36"/>
      <c r="S345" s="36"/>
      <c r="T345" s="51"/>
    </row>
    <row r="346" spans="3:20">
      <c r="C346" s="34"/>
      <c r="D346" s="34"/>
      <c r="E346" s="34"/>
      <c r="F346" s="34"/>
      <c r="G346" s="50"/>
      <c r="H346" s="50"/>
      <c r="I346" s="36"/>
      <c r="J346" s="36"/>
      <c r="K346" s="36"/>
      <c r="L346" s="36"/>
      <c r="M346" s="34"/>
      <c r="N346" s="36"/>
      <c r="O346" s="36"/>
      <c r="P346" s="36"/>
      <c r="Q346" s="36"/>
      <c r="R346" s="36"/>
      <c r="S346" s="36"/>
      <c r="T346" s="51"/>
    </row>
    <row r="347" spans="3:20">
      <c r="C347" s="34"/>
      <c r="D347" s="34"/>
      <c r="E347" s="34"/>
      <c r="F347" s="34"/>
      <c r="G347" s="50"/>
      <c r="H347" s="50"/>
      <c r="I347" s="36"/>
      <c r="J347" s="36"/>
      <c r="K347" s="36"/>
      <c r="L347" s="36"/>
      <c r="M347" s="34"/>
      <c r="N347" s="36"/>
      <c r="O347" s="36"/>
      <c r="P347" s="36"/>
      <c r="Q347" s="36"/>
      <c r="R347" s="36"/>
      <c r="S347" s="36"/>
      <c r="T347" s="51"/>
    </row>
    <row r="348" spans="3:20">
      <c r="C348" s="34"/>
      <c r="D348" s="34"/>
      <c r="E348" s="34"/>
      <c r="F348" s="34"/>
      <c r="G348" s="50"/>
      <c r="H348" s="50"/>
      <c r="I348" s="36"/>
      <c r="J348" s="36"/>
      <c r="K348" s="36"/>
      <c r="L348" s="36"/>
      <c r="M348" s="34"/>
      <c r="N348" s="36"/>
      <c r="O348" s="36"/>
      <c r="P348" s="36"/>
      <c r="Q348" s="36"/>
      <c r="R348" s="36"/>
      <c r="S348" s="36"/>
      <c r="T348" s="51"/>
    </row>
    <row r="349" spans="3:20">
      <c r="C349" s="34"/>
      <c r="D349" s="34"/>
      <c r="E349" s="34"/>
      <c r="F349" s="34"/>
      <c r="G349" s="50"/>
      <c r="H349" s="50"/>
      <c r="I349" s="36"/>
      <c r="J349" s="36"/>
      <c r="K349" s="36"/>
      <c r="L349" s="36"/>
      <c r="M349" s="34"/>
      <c r="N349" s="36"/>
      <c r="O349" s="36"/>
      <c r="P349" s="36"/>
      <c r="Q349" s="36"/>
      <c r="R349" s="36"/>
      <c r="S349" s="36"/>
      <c r="T349" s="51"/>
    </row>
    <row r="350" spans="3:20">
      <c r="C350" s="34"/>
      <c r="D350" s="34"/>
      <c r="E350" s="34"/>
      <c r="F350" s="34"/>
      <c r="G350" s="50"/>
      <c r="H350" s="50"/>
      <c r="I350" s="36"/>
      <c r="J350" s="36"/>
      <c r="K350" s="36"/>
      <c r="L350" s="36"/>
      <c r="M350" s="34"/>
      <c r="N350" s="36"/>
      <c r="O350" s="36"/>
      <c r="P350" s="36"/>
      <c r="Q350" s="36"/>
      <c r="R350" s="36"/>
      <c r="S350" s="36"/>
      <c r="T350" s="51"/>
    </row>
    <row r="351" spans="3:20">
      <c r="C351" s="34"/>
      <c r="D351" s="34"/>
      <c r="E351" s="34"/>
      <c r="F351" s="34"/>
      <c r="G351" s="50"/>
      <c r="H351" s="50"/>
      <c r="I351" s="36"/>
      <c r="J351" s="36"/>
      <c r="K351" s="36"/>
      <c r="L351" s="36"/>
      <c r="M351" s="34"/>
      <c r="N351" s="36"/>
      <c r="O351" s="36"/>
      <c r="P351" s="36"/>
      <c r="Q351" s="36"/>
      <c r="R351" s="36"/>
      <c r="S351" s="36"/>
      <c r="T351" s="51"/>
    </row>
    <row r="352" spans="3:20">
      <c r="C352" s="34"/>
      <c r="D352" s="34"/>
      <c r="E352" s="34"/>
      <c r="F352" s="34"/>
      <c r="G352" s="50"/>
      <c r="H352" s="50"/>
      <c r="I352" s="36"/>
      <c r="J352" s="36"/>
      <c r="K352" s="36"/>
      <c r="L352" s="36"/>
      <c r="M352" s="34"/>
      <c r="N352" s="36"/>
      <c r="O352" s="36"/>
      <c r="P352" s="36"/>
      <c r="Q352" s="36"/>
      <c r="R352" s="36"/>
      <c r="S352" s="36"/>
      <c r="T352" s="51"/>
    </row>
    <row r="353" spans="3:20">
      <c r="C353" s="34"/>
      <c r="D353" s="34"/>
      <c r="E353" s="34"/>
      <c r="F353" s="34"/>
      <c r="G353" s="50"/>
      <c r="H353" s="50"/>
      <c r="I353" s="36"/>
      <c r="J353" s="36"/>
      <c r="K353" s="36"/>
      <c r="L353" s="36"/>
      <c r="M353" s="34"/>
      <c r="N353" s="36"/>
      <c r="O353" s="36"/>
      <c r="P353" s="36"/>
      <c r="Q353" s="36"/>
      <c r="R353" s="36"/>
      <c r="S353" s="36"/>
      <c r="T353" s="51"/>
    </row>
    <row r="354" spans="3:20">
      <c r="C354" s="34"/>
      <c r="D354" s="34"/>
      <c r="E354" s="34"/>
      <c r="F354" s="34"/>
      <c r="G354" s="50"/>
      <c r="H354" s="50"/>
      <c r="I354" s="36"/>
      <c r="J354" s="36"/>
      <c r="K354" s="36"/>
      <c r="L354" s="36"/>
      <c r="M354" s="34"/>
      <c r="N354" s="36"/>
      <c r="O354" s="36"/>
      <c r="P354" s="36"/>
      <c r="Q354" s="36"/>
      <c r="R354" s="36"/>
      <c r="S354" s="36"/>
      <c r="T354" s="51"/>
    </row>
    <row r="355" spans="3:20">
      <c r="C355" s="34"/>
      <c r="D355" s="34"/>
      <c r="E355" s="34"/>
      <c r="F355" s="34"/>
      <c r="G355" s="50"/>
      <c r="H355" s="50"/>
      <c r="I355" s="36"/>
      <c r="J355" s="36"/>
      <c r="K355" s="36"/>
      <c r="L355" s="36"/>
      <c r="M355" s="34"/>
      <c r="N355" s="36"/>
      <c r="O355" s="36"/>
      <c r="P355" s="36"/>
      <c r="Q355" s="36"/>
      <c r="R355" s="36"/>
      <c r="S355" s="36"/>
      <c r="T355" s="51"/>
    </row>
    <row r="356" spans="3:20">
      <c r="C356" s="34"/>
      <c r="D356" s="34"/>
      <c r="E356" s="34"/>
      <c r="F356" s="34"/>
      <c r="G356" s="50"/>
      <c r="H356" s="50"/>
      <c r="I356" s="36"/>
      <c r="J356" s="36"/>
      <c r="K356" s="36"/>
      <c r="L356" s="36"/>
      <c r="M356" s="34"/>
      <c r="N356" s="36"/>
      <c r="O356" s="36"/>
      <c r="P356" s="36"/>
      <c r="Q356" s="36"/>
      <c r="R356" s="36"/>
      <c r="S356" s="36"/>
      <c r="T356" s="51"/>
    </row>
    <row r="357" spans="3:20">
      <c r="C357" s="34"/>
      <c r="D357" s="34"/>
      <c r="E357" s="34"/>
      <c r="F357" s="34"/>
      <c r="G357" s="50"/>
      <c r="H357" s="50"/>
      <c r="I357" s="36"/>
      <c r="J357" s="36"/>
      <c r="K357" s="36"/>
      <c r="L357" s="36"/>
      <c r="M357" s="34"/>
      <c r="N357" s="36"/>
      <c r="O357" s="36"/>
      <c r="P357" s="36"/>
      <c r="Q357" s="36"/>
      <c r="R357" s="36"/>
      <c r="S357" s="36"/>
      <c r="T357" s="51"/>
    </row>
    <row r="358" spans="3:20">
      <c r="C358" s="34"/>
      <c r="D358" s="34"/>
      <c r="E358" s="34"/>
      <c r="F358" s="34"/>
      <c r="G358" s="50"/>
      <c r="H358" s="50"/>
      <c r="I358" s="36"/>
      <c r="J358" s="36"/>
      <c r="K358" s="36"/>
      <c r="L358" s="36"/>
      <c r="M358" s="34"/>
      <c r="N358" s="36"/>
      <c r="O358" s="36"/>
      <c r="P358" s="36"/>
      <c r="Q358" s="36"/>
      <c r="R358" s="36"/>
      <c r="S358" s="36"/>
      <c r="T358" s="51"/>
    </row>
    <row r="359" spans="3:20">
      <c r="C359" s="34"/>
      <c r="D359" s="34"/>
      <c r="E359" s="34"/>
      <c r="F359" s="34"/>
      <c r="G359" s="50"/>
      <c r="H359" s="50"/>
      <c r="I359" s="36"/>
      <c r="J359" s="36"/>
      <c r="K359" s="36"/>
      <c r="L359" s="36"/>
      <c r="M359" s="34"/>
      <c r="N359" s="36"/>
      <c r="O359" s="36"/>
      <c r="P359" s="36"/>
      <c r="Q359" s="36"/>
      <c r="R359" s="36"/>
      <c r="S359" s="36"/>
      <c r="T359" s="51"/>
    </row>
    <row r="360" spans="3:20">
      <c r="C360" s="34"/>
      <c r="D360" s="34"/>
      <c r="E360" s="34"/>
      <c r="F360" s="34"/>
      <c r="G360" s="50"/>
      <c r="H360" s="50"/>
      <c r="I360" s="36"/>
      <c r="J360" s="36"/>
      <c r="K360" s="36"/>
      <c r="L360" s="36"/>
      <c r="M360" s="34"/>
      <c r="N360" s="36"/>
      <c r="O360" s="36"/>
      <c r="P360" s="36"/>
      <c r="Q360" s="36"/>
      <c r="R360" s="36"/>
      <c r="S360" s="36"/>
      <c r="T360" s="51"/>
    </row>
    <row r="361" spans="3:20">
      <c r="C361" s="34"/>
      <c r="D361" s="34"/>
      <c r="E361" s="34"/>
      <c r="F361" s="34"/>
      <c r="G361" s="50"/>
      <c r="H361" s="50"/>
      <c r="I361" s="36"/>
      <c r="J361" s="36"/>
      <c r="K361" s="36"/>
      <c r="L361" s="36"/>
      <c r="M361" s="34"/>
      <c r="N361" s="36"/>
      <c r="O361" s="36"/>
      <c r="P361" s="36"/>
      <c r="Q361" s="36"/>
      <c r="R361" s="36"/>
      <c r="S361" s="36"/>
      <c r="T361" s="51"/>
    </row>
    <row r="362" spans="3:20">
      <c r="C362" s="34"/>
      <c r="D362" s="34"/>
      <c r="E362" s="34"/>
      <c r="F362" s="34"/>
      <c r="G362" s="50"/>
      <c r="H362" s="50"/>
      <c r="I362" s="36"/>
      <c r="J362" s="36"/>
      <c r="K362" s="36"/>
      <c r="L362" s="36"/>
      <c r="M362" s="34"/>
      <c r="N362" s="36"/>
      <c r="O362" s="36"/>
      <c r="P362" s="36"/>
      <c r="Q362" s="36"/>
      <c r="R362" s="36"/>
      <c r="S362" s="36"/>
      <c r="T362" s="51"/>
    </row>
    <row r="363" spans="3:20">
      <c r="C363" s="34"/>
      <c r="D363" s="34"/>
      <c r="E363" s="34"/>
      <c r="F363" s="34"/>
      <c r="G363" s="50"/>
      <c r="H363" s="50"/>
      <c r="I363" s="36"/>
      <c r="J363" s="36"/>
      <c r="K363" s="36"/>
      <c r="L363" s="36"/>
      <c r="M363" s="34"/>
      <c r="N363" s="36"/>
      <c r="O363" s="36"/>
      <c r="P363" s="36"/>
      <c r="Q363" s="36"/>
      <c r="R363" s="36"/>
      <c r="S363" s="36"/>
      <c r="T363" s="51"/>
    </row>
    <row r="364" spans="3:20">
      <c r="C364" s="34"/>
      <c r="D364" s="34"/>
      <c r="E364" s="34"/>
      <c r="F364" s="34"/>
      <c r="G364" s="50"/>
      <c r="H364" s="50"/>
      <c r="I364" s="36"/>
      <c r="J364" s="36"/>
      <c r="K364" s="36"/>
      <c r="L364" s="36"/>
      <c r="M364" s="34"/>
      <c r="N364" s="36"/>
      <c r="O364" s="36"/>
      <c r="P364" s="36"/>
      <c r="Q364" s="36"/>
      <c r="R364" s="36"/>
      <c r="S364" s="36"/>
      <c r="T364" s="51"/>
    </row>
    <row r="365" spans="3:20">
      <c r="C365" s="34"/>
      <c r="D365" s="34"/>
      <c r="E365" s="34"/>
      <c r="F365" s="34"/>
      <c r="G365" s="50"/>
      <c r="H365" s="50"/>
      <c r="I365" s="36"/>
      <c r="J365" s="36"/>
      <c r="K365" s="36"/>
      <c r="L365" s="36"/>
      <c r="M365" s="34"/>
      <c r="N365" s="36"/>
      <c r="O365" s="36"/>
      <c r="P365" s="36"/>
      <c r="Q365" s="36"/>
      <c r="R365" s="36"/>
      <c r="S365" s="36"/>
      <c r="T365" s="51"/>
    </row>
    <row r="366" spans="3:20">
      <c r="C366" s="34"/>
      <c r="D366" s="34"/>
      <c r="E366" s="34"/>
      <c r="F366" s="34"/>
      <c r="G366" s="50"/>
      <c r="H366" s="50"/>
      <c r="I366" s="36"/>
      <c r="J366" s="36"/>
      <c r="K366" s="36"/>
      <c r="L366" s="36"/>
      <c r="M366" s="34"/>
      <c r="N366" s="36"/>
      <c r="O366" s="36"/>
      <c r="P366" s="36"/>
      <c r="Q366" s="36"/>
      <c r="R366" s="36"/>
      <c r="S366" s="36"/>
      <c r="T366" s="51"/>
    </row>
    <row r="367" spans="3:20">
      <c r="C367" s="34"/>
      <c r="D367" s="34"/>
      <c r="E367" s="34"/>
      <c r="F367" s="34"/>
      <c r="G367" s="50"/>
      <c r="H367" s="50"/>
      <c r="I367" s="36"/>
      <c r="J367" s="36"/>
      <c r="K367" s="36"/>
      <c r="L367" s="36"/>
      <c r="M367" s="34"/>
      <c r="N367" s="36"/>
      <c r="O367" s="36"/>
      <c r="P367" s="36"/>
      <c r="Q367" s="36"/>
      <c r="R367" s="36"/>
      <c r="S367" s="36"/>
      <c r="T367" s="51"/>
    </row>
    <row r="368" spans="3:20">
      <c r="C368" s="34"/>
      <c r="D368" s="34"/>
      <c r="E368" s="34"/>
      <c r="F368" s="34"/>
      <c r="G368" s="50"/>
      <c r="H368" s="50"/>
      <c r="I368" s="36"/>
      <c r="J368" s="36"/>
      <c r="K368" s="36"/>
      <c r="L368" s="36"/>
      <c r="M368" s="34"/>
      <c r="N368" s="36"/>
      <c r="O368" s="36"/>
      <c r="P368" s="36"/>
      <c r="Q368" s="36"/>
      <c r="R368" s="36"/>
      <c r="S368" s="36"/>
      <c r="T368" s="51"/>
    </row>
    <row r="369" spans="3:20">
      <c r="C369" s="34"/>
      <c r="D369" s="34"/>
      <c r="E369" s="34"/>
      <c r="F369" s="34"/>
      <c r="G369" s="50"/>
      <c r="H369" s="50"/>
      <c r="I369" s="36"/>
      <c r="J369" s="36"/>
      <c r="K369" s="36"/>
      <c r="L369" s="36"/>
      <c r="M369" s="34"/>
      <c r="N369" s="36"/>
      <c r="O369" s="36"/>
      <c r="P369" s="36"/>
      <c r="Q369" s="36"/>
      <c r="R369" s="36"/>
      <c r="S369" s="36"/>
      <c r="T369" s="51"/>
    </row>
    <row r="370" spans="3:20">
      <c r="C370" s="34"/>
      <c r="D370" s="34"/>
      <c r="E370" s="34"/>
      <c r="F370" s="34"/>
      <c r="G370" s="50"/>
      <c r="H370" s="50"/>
      <c r="I370" s="36"/>
      <c r="J370" s="36"/>
      <c r="K370" s="36"/>
      <c r="L370" s="36"/>
      <c r="M370" s="34"/>
      <c r="N370" s="36"/>
      <c r="O370" s="36"/>
      <c r="P370" s="36"/>
      <c r="Q370" s="36"/>
      <c r="R370" s="36"/>
      <c r="S370" s="36"/>
      <c r="T370" s="51"/>
    </row>
    <row r="371" spans="3:20">
      <c r="C371" s="34"/>
      <c r="D371" s="34"/>
      <c r="E371" s="34"/>
      <c r="F371" s="34"/>
      <c r="G371" s="50"/>
      <c r="H371" s="50"/>
      <c r="I371" s="36"/>
      <c r="J371" s="36"/>
      <c r="K371" s="36"/>
      <c r="L371" s="36"/>
      <c r="M371" s="34"/>
      <c r="N371" s="36"/>
      <c r="O371" s="36"/>
      <c r="P371" s="36"/>
      <c r="Q371" s="36"/>
      <c r="R371" s="36"/>
      <c r="S371" s="36"/>
      <c r="T371" s="51"/>
    </row>
    <row r="372" spans="3:20">
      <c r="C372" s="34"/>
      <c r="D372" s="34"/>
      <c r="E372" s="34"/>
      <c r="F372" s="34"/>
      <c r="G372" s="50"/>
      <c r="H372" s="50"/>
      <c r="I372" s="36"/>
      <c r="J372" s="36"/>
      <c r="K372" s="36"/>
      <c r="L372" s="36"/>
      <c r="M372" s="34"/>
      <c r="N372" s="36"/>
      <c r="O372" s="36"/>
      <c r="P372" s="36"/>
      <c r="Q372" s="36"/>
      <c r="R372" s="36"/>
      <c r="S372" s="36"/>
      <c r="T372" s="51"/>
    </row>
    <row r="373" spans="3:20">
      <c r="C373" s="34"/>
      <c r="D373" s="34"/>
      <c r="E373" s="34"/>
      <c r="F373" s="34"/>
      <c r="G373" s="50"/>
      <c r="H373" s="50"/>
      <c r="I373" s="36"/>
      <c r="J373" s="36"/>
      <c r="K373" s="36"/>
      <c r="L373" s="36"/>
      <c r="M373" s="34"/>
      <c r="N373" s="36"/>
      <c r="O373" s="36"/>
      <c r="P373" s="36"/>
      <c r="Q373" s="36"/>
      <c r="R373" s="36"/>
      <c r="S373" s="36"/>
      <c r="T373" s="51"/>
    </row>
    <row r="374" spans="3:20">
      <c r="C374" s="34"/>
      <c r="D374" s="34"/>
      <c r="E374" s="34"/>
      <c r="F374" s="34"/>
      <c r="G374" s="50"/>
      <c r="H374" s="50"/>
      <c r="I374" s="36"/>
      <c r="J374" s="36"/>
      <c r="K374" s="36"/>
      <c r="L374" s="36"/>
      <c r="M374" s="34"/>
      <c r="N374" s="36"/>
      <c r="O374" s="36"/>
      <c r="P374" s="36"/>
      <c r="Q374" s="36"/>
      <c r="R374" s="36"/>
      <c r="S374" s="36"/>
      <c r="T374" s="51"/>
    </row>
    <row r="375" spans="3:20">
      <c r="C375" s="34"/>
      <c r="D375" s="34"/>
      <c r="E375" s="34"/>
      <c r="F375" s="34"/>
      <c r="G375" s="50"/>
      <c r="H375" s="50"/>
      <c r="I375" s="36"/>
      <c r="J375" s="36"/>
      <c r="K375" s="36"/>
      <c r="L375" s="36"/>
      <c r="M375" s="34"/>
      <c r="N375" s="36"/>
      <c r="O375" s="36"/>
      <c r="P375" s="36"/>
      <c r="Q375" s="36"/>
      <c r="R375" s="36"/>
      <c r="S375" s="36"/>
      <c r="T375" s="51"/>
    </row>
    <row r="376" spans="3:20">
      <c r="C376" s="34"/>
      <c r="D376" s="34"/>
      <c r="E376" s="34"/>
      <c r="F376" s="34"/>
      <c r="G376" s="50"/>
      <c r="H376" s="50"/>
      <c r="I376" s="36"/>
      <c r="J376" s="36"/>
      <c r="K376" s="36"/>
      <c r="L376" s="36"/>
      <c r="M376" s="34"/>
      <c r="N376" s="36"/>
      <c r="O376" s="36"/>
      <c r="P376" s="36"/>
      <c r="Q376" s="36"/>
      <c r="R376" s="36"/>
      <c r="S376" s="36"/>
      <c r="T376" s="51"/>
    </row>
    <row r="377" spans="3:20">
      <c r="C377" s="34"/>
      <c r="D377" s="34"/>
      <c r="E377" s="34"/>
      <c r="F377" s="34"/>
      <c r="G377" s="50"/>
      <c r="H377" s="50"/>
      <c r="I377" s="36"/>
      <c r="J377" s="36"/>
      <c r="K377" s="36"/>
      <c r="L377" s="36"/>
      <c r="M377" s="34"/>
      <c r="N377" s="36"/>
      <c r="O377" s="36"/>
      <c r="P377" s="36"/>
      <c r="Q377" s="36"/>
      <c r="R377" s="36"/>
      <c r="S377" s="36"/>
      <c r="T377" s="51"/>
    </row>
    <row r="378" spans="3:20">
      <c r="C378" s="34"/>
      <c r="D378" s="34"/>
      <c r="E378" s="34"/>
      <c r="F378" s="34"/>
      <c r="G378" s="50"/>
      <c r="H378" s="50"/>
      <c r="I378" s="36"/>
      <c r="J378" s="36"/>
      <c r="K378" s="36"/>
      <c r="L378" s="36"/>
      <c r="M378" s="34"/>
      <c r="N378" s="36"/>
      <c r="O378" s="36"/>
      <c r="P378" s="36"/>
      <c r="Q378" s="36"/>
      <c r="R378" s="36"/>
      <c r="S378" s="36"/>
      <c r="T378" s="51"/>
    </row>
    <row r="379" spans="3:20">
      <c r="C379" s="34"/>
      <c r="D379" s="34"/>
      <c r="E379" s="34"/>
      <c r="F379" s="34"/>
      <c r="G379" s="50"/>
      <c r="H379" s="50"/>
      <c r="I379" s="36"/>
      <c r="J379" s="36"/>
      <c r="K379" s="36"/>
      <c r="L379" s="36"/>
      <c r="M379" s="34"/>
      <c r="N379" s="36"/>
      <c r="O379" s="36"/>
      <c r="P379" s="36"/>
      <c r="Q379" s="36"/>
      <c r="R379" s="36"/>
      <c r="S379" s="36"/>
      <c r="T379" s="51"/>
    </row>
    <row r="380" spans="3:20">
      <c r="C380" s="34"/>
      <c r="D380" s="34"/>
      <c r="E380" s="34"/>
      <c r="F380" s="34"/>
      <c r="G380" s="50"/>
      <c r="H380" s="50"/>
      <c r="I380" s="36"/>
      <c r="J380" s="36"/>
      <c r="K380" s="36"/>
      <c r="L380" s="36"/>
      <c r="M380" s="34"/>
      <c r="N380" s="36"/>
      <c r="O380" s="36"/>
      <c r="P380" s="36"/>
      <c r="Q380" s="36"/>
      <c r="R380" s="36"/>
      <c r="S380" s="36"/>
      <c r="T380" s="51"/>
    </row>
    <row r="381" spans="3:20">
      <c r="C381" s="34"/>
      <c r="D381" s="34"/>
      <c r="E381" s="34"/>
      <c r="F381" s="34"/>
      <c r="G381" s="50"/>
      <c r="H381" s="50"/>
      <c r="I381" s="36"/>
      <c r="J381" s="36"/>
      <c r="K381" s="36"/>
      <c r="L381" s="36"/>
      <c r="M381" s="34"/>
      <c r="N381" s="36"/>
      <c r="O381" s="36"/>
      <c r="P381" s="36"/>
      <c r="Q381" s="36"/>
      <c r="R381" s="36"/>
      <c r="S381" s="36"/>
      <c r="T381" s="51"/>
    </row>
    <row r="382" spans="3:20">
      <c r="C382" s="34"/>
      <c r="D382" s="34"/>
      <c r="E382" s="34"/>
      <c r="F382" s="34"/>
      <c r="G382" s="50"/>
      <c r="H382" s="50"/>
      <c r="I382" s="36"/>
      <c r="J382" s="36"/>
      <c r="K382" s="36"/>
      <c r="L382" s="36"/>
      <c r="M382" s="34"/>
      <c r="N382" s="36"/>
      <c r="O382" s="36"/>
      <c r="P382" s="36"/>
      <c r="Q382" s="36"/>
      <c r="R382" s="36"/>
      <c r="S382" s="36"/>
      <c r="T382" s="51"/>
    </row>
    <row r="383" spans="3:20">
      <c r="C383" s="34"/>
      <c r="D383" s="34"/>
      <c r="E383" s="34"/>
      <c r="F383" s="34"/>
      <c r="G383" s="50"/>
      <c r="H383" s="50"/>
      <c r="I383" s="36"/>
      <c r="J383" s="36"/>
      <c r="K383" s="36"/>
      <c r="L383" s="36"/>
      <c r="M383" s="34"/>
      <c r="N383" s="36"/>
      <c r="O383" s="36"/>
      <c r="P383" s="36"/>
      <c r="Q383" s="36"/>
      <c r="R383" s="36"/>
      <c r="S383" s="36"/>
      <c r="T383" s="51"/>
    </row>
    <row r="384" spans="3:20">
      <c r="C384" s="34"/>
      <c r="D384" s="34"/>
      <c r="E384" s="34"/>
      <c r="F384" s="34"/>
      <c r="G384" s="50"/>
      <c r="H384" s="50"/>
      <c r="I384" s="36"/>
      <c r="J384" s="36"/>
      <c r="K384" s="36"/>
      <c r="L384" s="36"/>
      <c r="M384" s="34"/>
      <c r="N384" s="36"/>
      <c r="O384" s="36"/>
      <c r="P384" s="36"/>
      <c r="Q384" s="36"/>
      <c r="R384" s="36"/>
      <c r="S384" s="36"/>
      <c r="T384" s="51"/>
    </row>
    <row r="385" spans="3:20">
      <c r="C385" s="34"/>
      <c r="D385" s="34"/>
      <c r="E385" s="34"/>
      <c r="F385" s="34"/>
      <c r="G385" s="50"/>
      <c r="H385" s="50"/>
      <c r="I385" s="36"/>
      <c r="J385" s="36"/>
      <c r="K385" s="36"/>
      <c r="L385" s="36"/>
      <c r="M385" s="34"/>
      <c r="N385" s="36"/>
      <c r="O385" s="36"/>
      <c r="P385" s="36"/>
      <c r="Q385" s="36"/>
      <c r="R385" s="36"/>
      <c r="S385" s="36"/>
      <c r="T385" s="51"/>
    </row>
    <row r="386" spans="3:20">
      <c r="C386" s="34"/>
      <c r="D386" s="34"/>
      <c r="E386" s="34"/>
      <c r="F386" s="34"/>
      <c r="G386" s="50"/>
      <c r="H386" s="50"/>
      <c r="I386" s="36"/>
      <c r="J386" s="36"/>
      <c r="K386" s="36"/>
      <c r="L386" s="36"/>
      <c r="M386" s="34"/>
      <c r="N386" s="36"/>
      <c r="O386" s="36"/>
      <c r="P386" s="36"/>
      <c r="Q386" s="36"/>
      <c r="R386" s="36"/>
      <c r="S386" s="36"/>
      <c r="T386" s="51"/>
    </row>
    <row r="387" spans="3:20">
      <c r="C387" s="34"/>
      <c r="D387" s="34"/>
      <c r="E387" s="34"/>
      <c r="F387" s="34"/>
      <c r="G387" s="50"/>
      <c r="H387" s="50"/>
      <c r="I387" s="36"/>
      <c r="J387" s="36"/>
      <c r="K387" s="36"/>
      <c r="L387" s="36"/>
      <c r="M387" s="34"/>
      <c r="N387" s="36"/>
      <c r="O387" s="36"/>
      <c r="P387" s="36"/>
      <c r="Q387" s="36"/>
      <c r="R387" s="36"/>
      <c r="S387" s="36"/>
      <c r="T387" s="51"/>
    </row>
    <row r="388" spans="3:20">
      <c r="C388" s="34"/>
      <c r="D388" s="34"/>
      <c r="E388" s="34"/>
      <c r="F388" s="34"/>
      <c r="G388" s="50"/>
      <c r="H388" s="50"/>
      <c r="I388" s="36"/>
      <c r="J388" s="36"/>
      <c r="K388" s="36"/>
      <c r="L388" s="36"/>
      <c r="M388" s="34"/>
      <c r="N388" s="36"/>
      <c r="O388" s="36"/>
      <c r="P388" s="36"/>
      <c r="Q388" s="36"/>
      <c r="R388" s="36"/>
      <c r="S388" s="36"/>
      <c r="T388" s="51"/>
    </row>
    <row r="389" spans="3:20">
      <c r="C389" s="34"/>
      <c r="D389" s="34"/>
      <c r="E389" s="34"/>
      <c r="F389" s="34"/>
      <c r="G389" s="50"/>
      <c r="H389" s="50"/>
      <c r="I389" s="36"/>
      <c r="J389" s="36"/>
      <c r="K389" s="36"/>
      <c r="L389" s="36"/>
      <c r="M389" s="34"/>
      <c r="N389" s="36"/>
      <c r="O389" s="36"/>
      <c r="P389" s="36"/>
      <c r="Q389" s="36"/>
      <c r="R389" s="36"/>
      <c r="S389" s="36"/>
      <c r="T389" s="51"/>
    </row>
    <row r="390" spans="3:20">
      <c r="C390" s="34"/>
      <c r="D390" s="34"/>
      <c r="E390" s="34"/>
      <c r="F390" s="34"/>
      <c r="G390" s="50"/>
      <c r="H390" s="50"/>
      <c r="I390" s="36"/>
      <c r="J390" s="36"/>
      <c r="K390" s="36"/>
      <c r="L390" s="36"/>
      <c r="M390" s="34"/>
      <c r="N390" s="36"/>
      <c r="O390" s="36"/>
      <c r="P390" s="36"/>
      <c r="Q390" s="36"/>
      <c r="R390" s="36"/>
      <c r="S390" s="36"/>
      <c r="T390" s="51"/>
    </row>
    <row r="391" spans="3:20">
      <c r="C391" s="34"/>
      <c r="D391" s="34"/>
      <c r="E391" s="34"/>
      <c r="F391" s="34"/>
      <c r="G391" s="50"/>
      <c r="H391" s="50"/>
      <c r="I391" s="36"/>
      <c r="J391" s="36"/>
      <c r="K391" s="36"/>
      <c r="L391" s="36"/>
      <c r="M391" s="34"/>
      <c r="N391" s="36"/>
      <c r="O391" s="36"/>
      <c r="P391" s="36"/>
      <c r="Q391" s="36"/>
      <c r="R391" s="36"/>
      <c r="S391" s="36"/>
      <c r="T391" s="51"/>
    </row>
    <row r="392" spans="3:20">
      <c r="C392" s="34"/>
      <c r="D392" s="34"/>
      <c r="E392" s="34"/>
      <c r="F392" s="34"/>
      <c r="G392" s="50"/>
      <c r="H392" s="50"/>
      <c r="I392" s="36"/>
      <c r="J392" s="36"/>
      <c r="K392" s="36"/>
      <c r="L392" s="36"/>
      <c r="M392" s="34"/>
      <c r="N392" s="36"/>
      <c r="O392" s="36"/>
      <c r="P392" s="36"/>
      <c r="Q392" s="36"/>
      <c r="R392" s="36"/>
      <c r="S392" s="36"/>
      <c r="T392" s="51"/>
    </row>
    <row r="393" spans="3:20">
      <c r="C393" s="34"/>
      <c r="D393" s="34"/>
      <c r="E393" s="34"/>
      <c r="F393" s="34"/>
      <c r="G393" s="50"/>
      <c r="H393" s="50"/>
      <c r="I393" s="36"/>
      <c r="J393" s="36"/>
      <c r="K393" s="36"/>
      <c r="L393" s="36"/>
      <c r="M393" s="34"/>
      <c r="N393" s="36"/>
      <c r="O393" s="36"/>
      <c r="P393" s="36"/>
      <c r="Q393" s="36"/>
      <c r="R393" s="36"/>
      <c r="S393" s="36"/>
      <c r="T393" s="51"/>
    </row>
    <row r="394" spans="3:20">
      <c r="C394" s="34"/>
      <c r="D394" s="34"/>
      <c r="E394" s="34"/>
      <c r="F394" s="34"/>
      <c r="G394" s="50"/>
      <c r="H394" s="50"/>
      <c r="I394" s="36"/>
      <c r="J394" s="36"/>
      <c r="K394" s="36"/>
      <c r="L394" s="36"/>
      <c r="M394" s="34"/>
      <c r="N394" s="36"/>
      <c r="O394" s="36"/>
      <c r="P394" s="36"/>
      <c r="Q394" s="36"/>
      <c r="R394" s="36"/>
      <c r="S394" s="36"/>
      <c r="T394" s="51"/>
    </row>
    <row r="395" spans="3:20">
      <c r="C395" s="34"/>
      <c r="D395" s="34"/>
      <c r="E395" s="34"/>
      <c r="F395" s="34"/>
      <c r="G395" s="50"/>
      <c r="H395" s="50"/>
      <c r="I395" s="36"/>
      <c r="J395" s="36"/>
      <c r="K395" s="36"/>
      <c r="L395" s="36"/>
      <c r="M395" s="34"/>
      <c r="N395" s="36"/>
      <c r="O395" s="36"/>
      <c r="P395" s="36"/>
      <c r="Q395" s="36"/>
      <c r="R395" s="36"/>
      <c r="S395" s="36"/>
      <c r="T395" s="51"/>
    </row>
    <row r="396" spans="3:20">
      <c r="C396" s="34"/>
      <c r="D396" s="34"/>
      <c r="E396" s="34"/>
      <c r="F396" s="34"/>
      <c r="G396" s="50"/>
      <c r="H396" s="50"/>
      <c r="I396" s="36"/>
      <c r="J396" s="36"/>
      <c r="K396" s="36"/>
      <c r="L396" s="36"/>
      <c r="M396" s="34"/>
      <c r="N396" s="36"/>
      <c r="O396" s="36"/>
      <c r="P396" s="36"/>
      <c r="Q396" s="36"/>
      <c r="R396" s="36"/>
      <c r="S396" s="36"/>
      <c r="T396" s="51"/>
    </row>
    <row r="397" spans="3:20">
      <c r="C397" s="34"/>
      <c r="D397" s="34"/>
      <c r="E397" s="34"/>
      <c r="F397" s="34"/>
      <c r="G397" s="50"/>
      <c r="H397" s="50"/>
      <c r="I397" s="36"/>
      <c r="J397" s="36"/>
      <c r="K397" s="36"/>
      <c r="L397" s="36"/>
      <c r="M397" s="34"/>
      <c r="N397" s="36"/>
      <c r="O397" s="36"/>
      <c r="P397" s="36"/>
      <c r="Q397" s="36"/>
      <c r="R397" s="36"/>
      <c r="S397" s="36"/>
      <c r="T397" s="51"/>
    </row>
    <row r="398" spans="3:20">
      <c r="C398" s="34"/>
      <c r="D398" s="34"/>
      <c r="E398" s="34"/>
      <c r="F398" s="34"/>
      <c r="G398" s="50"/>
      <c r="H398" s="50"/>
      <c r="I398" s="36"/>
      <c r="J398" s="36"/>
      <c r="K398" s="36"/>
      <c r="L398" s="36"/>
      <c r="M398" s="34"/>
      <c r="N398" s="36"/>
      <c r="O398" s="36"/>
      <c r="P398" s="36"/>
      <c r="Q398" s="36"/>
      <c r="R398" s="36"/>
      <c r="S398" s="36"/>
      <c r="T398" s="51"/>
    </row>
    <row r="399" spans="3:20">
      <c r="C399" s="34"/>
      <c r="D399" s="34"/>
      <c r="E399" s="34"/>
      <c r="F399" s="34"/>
      <c r="G399" s="50"/>
      <c r="H399" s="50"/>
      <c r="I399" s="36"/>
      <c r="J399" s="36"/>
      <c r="K399" s="36"/>
      <c r="L399" s="36"/>
      <c r="M399" s="34"/>
      <c r="N399" s="36"/>
      <c r="O399" s="36"/>
      <c r="P399" s="36"/>
      <c r="Q399" s="36"/>
      <c r="R399" s="36"/>
      <c r="S399" s="36"/>
      <c r="T399" s="51"/>
    </row>
    <row r="400" spans="3:20">
      <c r="C400" s="34"/>
      <c r="D400" s="34"/>
      <c r="E400" s="34"/>
      <c r="F400" s="34"/>
      <c r="G400" s="50"/>
      <c r="H400" s="50"/>
      <c r="I400" s="36"/>
      <c r="J400" s="36"/>
      <c r="K400" s="36"/>
      <c r="L400" s="36"/>
      <c r="M400" s="34"/>
      <c r="N400" s="36"/>
      <c r="O400" s="36"/>
      <c r="P400" s="36"/>
      <c r="Q400" s="36"/>
      <c r="R400" s="36"/>
      <c r="S400" s="36"/>
      <c r="T400" s="51"/>
    </row>
    <row r="401" spans="2:20">
      <c r="C401" s="34"/>
      <c r="D401" s="34"/>
      <c r="E401" s="34"/>
      <c r="F401" s="34"/>
      <c r="G401" s="50"/>
      <c r="H401" s="50"/>
      <c r="I401" s="36"/>
      <c r="J401" s="36"/>
      <c r="K401" s="36"/>
      <c r="L401" s="36"/>
      <c r="M401" s="34"/>
      <c r="N401" s="36"/>
      <c r="O401" s="36"/>
      <c r="P401" s="36"/>
      <c r="Q401" s="36"/>
      <c r="R401" s="36"/>
      <c r="S401" s="36"/>
      <c r="T401" s="51"/>
    </row>
    <row r="402" spans="2:20">
      <c r="C402" s="34"/>
      <c r="D402" s="34"/>
      <c r="E402" s="34"/>
      <c r="F402" s="34"/>
      <c r="G402" s="50"/>
      <c r="H402" s="50"/>
      <c r="I402" s="36"/>
      <c r="J402" s="36"/>
      <c r="K402" s="36"/>
      <c r="L402" s="36"/>
      <c r="M402" s="34"/>
      <c r="N402" s="36"/>
      <c r="O402" s="36"/>
      <c r="P402" s="36"/>
      <c r="Q402" s="36"/>
      <c r="R402" s="36"/>
      <c r="S402" s="36"/>
      <c r="T402" s="51"/>
    </row>
    <row r="403" spans="2:20">
      <c r="C403" s="34"/>
      <c r="D403" s="34"/>
      <c r="E403" s="34"/>
      <c r="F403" s="34"/>
      <c r="G403" s="50"/>
      <c r="H403" s="50"/>
      <c r="I403" s="36"/>
      <c r="J403" s="36"/>
      <c r="K403" s="36"/>
      <c r="L403" s="36"/>
      <c r="M403" s="34"/>
      <c r="N403" s="36"/>
      <c r="O403" s="36"/>
      <c r="P403" s="36"/>
      <c r="Q403" s="36"/>
      <c r="R403" s="36"/>
      <c r="S403" s="36"/>
      <c r="T403" s="51"/>
    </row>
    <row r="404" spans="2:20">
      <c r="C404" s="34"/>
      <c r="D404" s="34"/>
      <c r="E404" s="34"/>
      <c r="F404" s="34"/>
      <c r="G404" s="50"/>
      <c r="H404" s="50"/>
      <c r="I404" s="36"/>
      <c r="J404" s="36"/>
      <c r="K404" s="36"/>
      <c r="L404" s="36"/>
      <c r="M404" s="34"/>
      <c r="N404" s="36"/>
      <c r="O404" s="36"/>
      <c r="P404" s="36"/>
      <c r="Q404" s="36"/>
      <c r="R404" s="36"/>
      <c r="S404" s="36"/>
      <c r="T404" s="51"/>
    </row>
    <row r="405" spans="2:20">
      <c r="C405" s="34"/>
      <c r="D405" s="34"/>
      <c r="E405" s="34"/>
      <c r="F405" s="34"/>
      <c r="G405" s="50"/>
      <c r="H405" s="50"/>
      <c r="I405" s="36"/>
      <c r="J405" s="36"/>
      <c r="K405" s="36"/>
      <c r="L405" s="36"/>
      <c r="M405" s="34"/>
      <c r="N405" s="36"/>
      <c r="O405" s="36"/>
      <c r="P405" s="36"/>
      <c r="Q405" s="36"/>
      <c r="R405" s="36"/>
      <c r="S405" s="36"/>
      <c r="T405" s="51"/>
    </row>
    <row r="406" spans="2:20">
      <c r="C406" s="34"/>
      <c r="D406" s="34"/>
      <c r="E406" s="34"/>
      <c r="F406" s="34"/>
      <c r="G406" s="50"/>
      <c r="H406" s="50"/>
      <c r="I406" s="36"/>
      <c r="J406" s="36"/>
      <c r="K406" s="36"/>
      <c r="L406" s="36"/>
      <c r="M406" s="34"/>
      <c r="N406" s="36"/>
      <c r="O406" s="36"/>
      <c r="P406" s="36"/>
      <c r="Q406" s="36"/>
      <c r="R406" s="36"/>
      <c r="S406" s="36"/>
      <c r="T406" s="51"/>
    </row>
    <row r="407" spans="2:20">
      <c r="C407" s="34"/>
      <c r="D407" s="34"/>
      <c r="E407" s="34"/>
      <c r="F407" s="34"/>
      <c r="G407" s="50"/>
      <c r="H407" s="50"/>
      <c r="I407" s="36"/>
      <c r="J407" s="36"/>
      <c r="K407" s="36"/>
      <c r="L407" s="36"/>
      <c r="M407" s="34"/>
      <c r="N407" s="36"/>
      <c r="O407" s="36"/>
      <c r="P407" s="36"/>
      <c r="Q407" s="36"/>
      <c r="R407" s="36"/>
      <c r="S407" s="36"/>
      <c r="T407" s="51"/>
    </row>
    <row r="408" spans="2:20">
      <c r="C408" s="34"/>
      <c r="D408" s="34"/>
      <c r="E408" s="34"/>
      <c r="F408" s="34"/>
      <c r="G408" s="50"/>
      <c r="H408" s="50"/>
      <c r="I408" s="36"/>
      <c r="J408" s="36"/>
      <c r="K408" s="36"/>
      <c r="L408" s="36"/>
      <c r="M408" s="34"/>
      <c r="N408" s="36"/>
      <c r="O408" s="36"/>
      <c r="P408" s="36"/>
      <c r="Q408" s="36"/>
      <c r="R408" s="36"/>
      <c r="S408" s="36"/>
      <c r="T408" s="51"/>
    </row>
    <row r="409" spans="2:20">
      <c r="C409" s="34"/>
      <c r="D409" s="34"/>
      <c r="E409" s="34"/>
      <c r="F409" s="34"/>
      <c r="G409" s="50"/>
      <c r="H409" s="50"/>
      <c r="I409" s="36"/>
      <c r="J409" s="36"/>
      <c r="K409" s="36"/>
      <c r="L409" s="36"/>
      <c r="M409" s="34"/>
      <c r="N409" s="36"/>
      <c r="O409" s="36"/>
      <c r="P409" s="36"/>
      <c r="Q409" s="36"/>
      <c r="R409" s="36"/>
      <c r="S409" s="36"/>
      <c r="T409" s="51"/>
    </row>
    <row r="410" spans="2:20">
      <c r="C410" s="34"/>
      <c r="D410" s="34"/>
      <c r="E410" s="34"/>
      <c r="F410" s="34"/>
      <c r="G410" s="50"/>
      <c r="H410" s="50"/>
      <c r="I410" s="36"/>
      <c r="J410" s="36"/>
      <c r="K410" s="36"/>
      <c r="L410" s="36"/>
      <c r="M410" s="34"/>
      <c r="N410" s="36"/>
      <c r="O410" s="36"/>
      <c r="P410" s="36"/>
      <c r="Q410" s="36"/>
      <c r="R410" s="36"/>
      <c r="S410" s="36"/>
      <c r="T410" s="51"/>
    </row>
    <row r="411" spans="2:20">
      <c r="B411" s="60" t="s">
        <v>101</v>
      </c>
      <c r="C411" s="60" t="s">
        <v>131</v>
      </c>
      <c r="D411" s="60"/>
      <c r="E411" s="60"/>
      <c r="F411" s="60" t="s">
        <v>131</v>
      </c>
      <c r="G411" s="60" t="s">
        <v>131</v>
      </c>
      <c r="H411" s="60" t="s">
        <v>131</v>
      </c>
      <c r="I411" s="60" t="s">
        <v>131</v>
      </c>
      <c r="J411" s="60"/>
      <c r="K411" s="60"/>
      <c r="L411" s="60"/>
      <c r="M411" s="60" t="s">
        <v>131</v>
      </c>
      <c r="N411" s="60" t="s">
        <v>131</v>
      </c>
      <c r="O411" s="60"/>
      <c r="P411" s="60"/>
      <c r="Q411" s="60" t="s">
        <v>131</v>
      </c>
      <c r="R411" s="60" t="s">
        <v>131</v>
      </c>
      <c r="S411" s="60"/>
      <c r="T411" s="60" t="s">
        <v>131</v>
      </c>
    </row>
  </sheetData>
  <autoFilter ref="B4:T221" xr:uid="{00000000-0009-0000-0000-000025000000}"/>
  <dataValidations count="4">
    <dataValidation type="list" allowBlank="1" showInputMessage="1" showErrorMessage="1" sqref="Q5:Q410" xr:uid="{00000000-0002-0000-2500-000000000000}">
      <formula1>Prices</formula1>
    </dataValidation>
    <dataValidation type="list" allowBlank="1" showInputMessage="1" showErrorMessage="1" sqref="G5:G410" xr:uid="{00000000-0002-0000-2500-000001000000}">
      <formula1>Formats</formula1>
    </dataValidation>
    <dataValidation type="list" allowBlank="1" showInputMessage="1" showErrorMessage="1" sqref="H5:H28 H32:H410" xr:uid="{00000000-0002-0000-2500-000002000000}">
      <formula1>Filter</formula1>
    </dataValidation>
    <dataValidation type="list" allowBlank="1" showInputMessage="1" showErrorMessage="1" sqref="F5:F410" xr:uid="{00000000-0002-0000-2500-000003000000}">
      <formula1>Mounts</formula1>
    </dataValidation>
  </dataValidations>
  <hyperlinks>
    <hyperlink ref="B2" location="Overview!A1" display="Back to overview" xr:uid="{00000000-0004-0000-2500-000000000000}"/>
    <hyperlink ref="T45" r:id="rId1" xr:uid="{00000000-0004-0000-2500-000001000000}"/>
    <hyperlink ref="T46:T58" r:id="rId2" display="https://www.optart.co.jp/telecentric_lens/mp/" xr:uid="{00000000-0004-0000-2500-000002000000}"/>
    <hyperlink ref="T59" r:id="rId3" xr:uid="{00000000-0004-0000-2500-000003000000}"/>
    <hyperlink ref="T60:T68" r:id="rId4" display="https://www.optart.co.jp/telecentric_lens/mp-2m/" xr:uid="{00000000-0004-0000-2500-000004000000}"/>
    <hyperlink ref="T69" r:id="rId5" xr:uid="{00000000-0004-0000-2500-000005000000}"/>
    <hyperlink ref="T70" r:id="rId6" xr:uid="{00000000-0004-0000-2500-000006000000}"/>
    <hyperlink ref="T71:T89" r:id="rId7" display="https://www.optart.co.jp/telecentric_lens/hr/" xr:uid="{00000000-0004-0000-2500-000007000000}"/>
    <hyperlink ref="T90:T109" r:id="rId8" display="https://www.optart.co.jp/telecentric_lens/tv-standard/" xr:uid="{00000000-0004-0000-2500-000008000000}"/>
    <hyperlink ref="T105:T125" r:id="rId9" display="https://www.optart.co.jp/telecentric_lens/tv-standard/" xr:uid="{00000000-0004-0000-2500-000009000000}"/>
    <hyperlink ref="T126" r:id="rId10" xr:uid="{00000000-0004-0000-2500-00000A000000}"/>
    <hyperlink ref="T134" r:id="rId11" xr:uid="{00000000-0004-0000-2500-00000B000000}"/>
    <hyperlink ref="T142" r:id="rId12" xr:uid="{00000000-0004-0000-2500-00000C000000}"/>
    <hyperlink ref="T150" r:id="rId13" xr:uid="{00000000-0004-0000-2500-00000D000000}"/>
    <hyperlink ref="T154" r:id="rId14" xr:uid="{00000000-0004-0000-2500-00000E000000}"/>
    <hyperlink ref="T127:T133" r:id="rId15" display="https://www.optart.co.jp/bi_telecentric_lens/1/" xr:uid="{00000000-0004-0000-2500-00000F000000}"/>
    <hyperlink ref="T135:T141" r:id="rId16" display="https://www.optart.co.jp/bi_telecentric_lens/2/" xr:uid="{00000000-0004-0000-2500-000010000000}"/>
    <hyperlink ref="T143:T149" r:id="rId17" display="https://www.optart.co.jp/bi_telecentric_lens/3/" xr:uid="{00000000-0004-0000-2500-000011000000}"/>
    <hyperlink ref="T151:T153" r:id="rId18" display="https://www.optart.co.jp/bi_telecentric_lens/4/" xr:uid="{00000000-0004-0000-2500-000012000000}"/>
    <hyperlink ref="T155:T160" r:id="rId19" display="https://www.optart.co.jp/bi_telecentric_lens/5/" xr:uid="{00000000-0004-0000-2500-000013000000}"/>
    <hyperlink ref="T7" r:id="rId20" xr:uid="{00000000-0004-0000-2500-000014000000}"/>
    <hyperlink ref="T9" r:id="rId21" xr:uid="{00000000-0004-0000-2500-000015000000}"/>
    <hyperlink ref="T12" r:id="rId22" xr:uid="{00000000-0004-0000-2500-000016000000}"/>
    <hyperlink ref="T163" r:id="rId23" xr:uid="{00000000-0004-0000-2500-000017000000}"/>
    <hyperlink ref="T166" r:id="rId24" xr:uid="{00000000-0004-0000-2500-000018000000}"/>
    <hyperlink ref="T167" r:id="rId25" xr:uid="{00000000-0004-0000-2500-000019000000}"/>
    <hyperlink ref="T168" r:id="rId26" xr:uid="{00000000-0004-0000-2500-00001A000000}"/>
    <hyperlink ref="T169" r:id="rId27" xr:uid="{00000000-0004-0000-2500-00001B000000}"/>
    <hyperlink ref="T170" r:id="rId28" xr:uid="{00000000-0004-0000-2500-00001C000000}"/>
    <hyperlink ref="T171" r:id="rId29" xr:uid="{00000000-0004-0000-2500-00001D000000}"/>
    <hyperlink ref="T172" r:id="rId30" xr:uid="{00000000-0004-0000-2500-00001E000000}"/>
    <hyperlink ref="T173" r:id="rId31" xr:uid="{00000000-0004-0000-2500-00001F000000}"/>
    <hyperlink ref="T174" r:id="rId32" xr:uid="{00000000-0004-0000-2500-000020000000}"/>
    <hyperlink ref="T175" r:id="rId33" xr:uid="{00000000-0004-0000-2500-000021000000}"/>
    <hyperlink ref="T176" r:id="rId34" xr:uid="{00000000-0004-0000-2500-000022000000}"/>
    <hyperlink ref="T177" r:id="rId35" xr:uid="{00000000-0004-0000-2500-000023000000}"/>
    <hyperlink ref="T178" r:id="rId36" xr:uid="{00000000-0004-0000-2500-000024000000}"/>
    <hyperlink ref="T179" r:id="rId37" xr:uid="{00000000-0004-0000-2500-000025000000}"/>
    <hyperlink ref="T180" r:id="rId38" xr:uid="{00000000-0004-0000-2500-000026000000}"/>
    <hyperlink ref="T181" r:id="rId39" xr:uid="{00000000-0004-0000-2500-000027000000}"/>
    <hyperlink ref="T182" r:id="rId40" xr:uid="{00000000-0004-0000-2500-000028000000}"/>
    <hyperlink ref="T183" r:id="rId41" xr:uid="{00000000-0004-0000-2500-000029000000}"/>
    <hyperlink ref="T184" r:id="rId42" xr:uid="{00000000-0004-0000-2500-00002A000000}"/>
    <hyperlink ref="T185" r:id="rId43" xr:uid="{00000000-0004-0000-2500-00002B000000}"/>
    <hyperlink ref="T16" r:id="rId44" xr:uid="{E75773E2-E5E3-43D1-9D5D-881E78184B46}"/>
    <hyperlink ref="T17" r:id="rId45" xr:uid="{4C20C357-603E-468D-BD8B-EBFAB8625BA9}"/>
    <hyperlink ref="T18" r:id="rId46" xr:uid="{F29C251E-B33C-4ACE-8D01-A477291696B6}"/>
    <hyperlink ref="T19" r:id="rId47" xr:uid="{6DF1C0F6-568A-422F-A56F-E625A715FF17}"/>
    <hyperlink ref="T20" r:id="rId48" xr:uid="{226E88EF-D693-4394-972B-FBCD90B7564D}"/>
    <hyperlink ref="T21" r:id="rId49" xr:uid="{143058AE-3BD7-47B9-B9BA-3104AF8858C2}"/>
    <hyperlink ref="T22" r:id="rId50" xr:uid="{E9C3B7D4-B1F8-48DE-A36C-28EBB2B72115}"/>
    <hyperlink ref="T23" r:id="rId51" xr:uid="{8438840E-89F5-40B9-83BD-D3125A2445E7}"/>
    <hyperlink ref="T24" r:id="rId52" xr:uid="{E574E008-D805-43A5-9B6C-C35F57A8272A}"/>
    <hyperlink ref="T25" r:id="rId53" xr:uid="{3D75E5F4-A88C-4DE1-9669-EBE132741E02}"/>
    <hyperlink ref="T26" r:id="rId54" xr:uid="{3FA447D5-3285-46A3-BF31-00031D0A4E02}"/>
    <hyperlink ref="T27" r:id="rId55" xr:uid="{83FE918B-8A58-492B-8446-47E6D1C2AEB9}"/>
    <hyperlink ref="T28" r:id="rId56" xr:uid="{C02719BB-708C-4024-B7EC-D71B46223E8F}"/>
    <hyperlink ref="T29" r:id="rId57" xr:uid="{47B60FAB-9F50-4942-BA33-BE3018724368}"/>
    <hyperlink ref="T30:T32" r:id="rId58" display="https://www.edmundoptics.com/f/mercurytl-liquid-lens-telecentric-lenses/37273/" xr:uid="{B2E63A85-C37D-48F7-83C0-AEEC71D41D63}"/>
    <hyperlink ref="T33" r:id="rId59" xr:uid="{B87579A2-3DFF-41CC-A69F-10600B64B887}"/>
    <hyperlink ref="T34:T36" r:id="rId60" display="http://www.linkhou.com/en/portfolio_category/industrial-lens-machine-vision/" xr:uid="{0C16B461-9280-4C5F-B9CC-D91FECC72CF4}"/>
  </hyperlinks>
  <pageMargins left="0.3" right="0.3" top="0.5" bottom="0.5" header="0.1" footer="0.1"/>
  <pageSetup paperSize="9" orientation="landscape" r:id="rId61"/>
  <legacyDrawing r:id="rId6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2500-000005000000}">
          <x14:formula1>
            <xm:f>'Optotune lens DB'!$B$5:$B$23</xm:f>
          </x14:formula1>
          <xm:sqref>R202:R410</xm:sqref>
        </x14:dataValidation>
        <x14:dataValidation type="list" allowBlank="1" showInputMessage="1" showErrorMessage="1" xr:uid="{00000000-0002-0000-2500-000004000000}">
          <x14:formula1>
            <xm:f>'C:\Users\yi.hung.OPTOTUNE\Desktop\Lens Selector\[Optotune lens selector v2 - Optart - Feedback.xlsx]Optotune lens DB'!#REF!</xm:f>
          </x14:formula1>
          <xm:sqref>R5:R201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2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580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Lensation</v>
      </c>
      <c r="C5" s="49" t="s">
        <v>213</v>
      </c>
      <c r="D5" s="35">
        <f>IFERROR(VLOOKUP($C5,'Entocentric lens DB'!$B$5:$T$309,MATCH('Entocentric lens DB'!$D$4,'Entocentric lens DB'!$B$4:$T$4,0),0),"")</f>
        <v>8</v>
      </c>
      <c r="E5" s="35" t="str">
        <f>IFERROR(VLOOKUP($C5,'Entocentric lens DB'!$B$5:$T$309,MATCH('Entocentric lens DB'!$E$4,'Entocentric lens DB'!$B$4:$T$4,0),0),"")</f>
        <v>S-mount</v>
      </c>
      <c r="F5" s="35" t="str">
        <f>IFERROR(VLOOKUP($C5,'Entocentric lens DB'!$B$5:$T$309,MATCH('Entocentric lens DB'!$F$4,'Entocentric lens DB'!$B$4:$T$4,0),0),"")</f>
        <v>1/2.5"</v>
      </c>
      <c r="G5" s="35" t="str">
        <f>IFERROR(VLOOKUP($C5,'Entocentric lens DB'!$B$5:$T$309,MATCH('Entocentric lens DB'!$G$4,'Entocentric lens DB'!$B$4:$T$4,0),0),"")</f>
        <v>None</v>
      </c>
      <c r="H5" s="35" t="str">
        <f>IFERROR(VLOOKUP($C5,'Entocentric lens DB'!$B$5:$T$309,MATCH('Entocentric lens DB'!$P$4,'Entocentric lens DB'!$B$4:$T$4,0),0),"")</f>
        <v>&lt;100$</v>
      </c>
      <c r="I5" s="42" t="str">
        <f>IFERROR(VLOOKUP($C5,'Entocentric lens DB'!$B$5:$T$309,MATCH('Entocentric lens DB'!$Q$4,'Entocentric lens DB'!$B$4:$T$4,0),0),"")</f>
        <v>EL-16-40-TC-VIS-5D-C</v>
      </c>
      <c r="J5" s="35" t="str">
        <f>IFERROR(VLOOKUP($I5,'Optotune lens DB'!$B$5:$I$23,MATCH('Optotune lens DB'!$I$4,'Optotune lens DB'!$B$4:$I$4,0),0),"")</f>
        <v>500-1000$</v>
      </c>
      <c r="K5" s="3" t="s">
        <v>578</v>
      </c>
      <c r="L5" s="35" t="str">
        <f>IFERROR(VLOOKUP($C5,'Entocentric lens DB'!$B$5:$T$309,MATCH('Entocentric lens DB'!$R$4,'Entocentric lens DB'!$B$4:$T$4,0),0),"")</f>
        <v>&gt;=5 mm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660</v>
      </c>
      <c r="Q5" s="45" t="str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/>
      </c>
      <c r="S5" s="3" t="s">
        <v>619</v>
      </c>
    </row>
    <row r="6" spans="1:19">
      <c r="B6" s="3" t="str">
        <f>IFERROR(VLOOKUP($C6,'Entocentric lens DB'!$B$5:$T$309,MATCH('Entocentric lens DB'!$C$4,'Entocentric lens DB'!$B$4:$T$4,0),0),"")</f>
        <v>Lensation</v>
      </c>
      <c r="C6" s="49" t="s">
        <v>215</v>
      </c>
      <c r="D6" s="35">
        <f>IFERROR(VLOOKUP($C6,'Entocentric lens DB'!$B$5:$T$309,MATCH('Entocentric lens DB'!$D$4,'Entocentric lens DB'!$B$4:$T$4,0),0),"")</f>
        <v>8</v>
      </c>
      <c r="E6" s="35" t="str">
        <f>IFERROR(VLOOKUP($C6,'Entocentric lens DB'!$B$5:$T$309,MATCH('Entocentric lens DB'!$E$4,'Entocentric lens DB'!$B$4:$T$4,0),0),"")</f>
        <v>S-mount</v>
      </c>
      <c r="F6" s="35" t="str">
        <f>IFERROR(VLOOKUP($C6,'Entocentric lens DB'!$B$5:$T$309,MATCH('Entocentric lens DB'!$F$4,'Entocentric lens DB'!$B$4:$T$4,0),0),"")</f>
        <v>1/2.5"</v>
      </c>
      <c r="G6" s="35" t="str">
        <f>IFERROR(VLOOKUP($C6,'Entocentric lens DB'!$B$5:$T$309,MATCH('Entocentric lens DB'!$G$4,'Entocentric lens DB'!$B$4:$T$4,0),0),"")</f>
        <v>None</v>
      </c>
      <c r="H6" s="35" t="str">
        <f>IFERROR(VLOOKUP($C6,'Entocentric lens DB'!$B$5:$T$309,MATCH('Entocentric lens DB'!$P$4,'Entocentric lens DB'!$B$4:$T$4,0),0),"")</f>
        <v>&lt;100$</v>
      </c>
      <c r="I6" s="42" t="str">
        <f>IFERROR(VLOOKUP($C6,'Entocentric lens DB'!$B$5:$T$309,MATCH('Entocentric lens DB'!$Q$4,'Entocentric lens DB'!$B$4:$T$4,0),0),"")</f>
        <v>EL-16-40-TC-VIS-5D-C</v>
      </c>
      <c r="J6" s="35" t="str">
        <f>IFERROR(VLOOKUP($I6,'Optotune lens DB'!$B$5:$I$23,MATCH('Optotune lens DB'!$I$4,'Optotune lens DB'!$B$4:$I$4,0),0),"")</f>
        <v>500-1000$</v>
      </c>
      <c r="K6" s="3" t="s">
        <v>578</v>
      </c>
      <c r="L6" s="35" t="str">
        <f>IFERROR(VLOOKUP($C6,'Entocentric lens DB'!$B$5:$T$309,MATCH('Entocentric lens DB'!$R$4,'Entocentric lens DB'!$B$4:$T$4,0),0),"")</f>
        <v>&gt;=8 mm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 t="s">
        <v>660</v>
      </c>
      <c r="Q6" s="45" t="str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/>
      </c>
      <c r="S6" s="3" t="s">
        <v>619</v>
      </c>
    </row>
    <row r="7" spans="1:19">
      <c r="B7" s="3" t="str">
        <f>IFERROR(VLOOKUP($C7,'Entocentric lens DB'!$B$5:$T$309,MATCH('Entocentric lens DB'!$C$4,'Entocentric lens DB'!$B$4:$T$4,0),0),"")</f>
        <v>Lensation</v>
      </c>
      <c r="C7" s="49" t="s">
        <v>216</v>
      </c>
      <c r="D7" s="35">
        <f>IFERROR(VLOOKUP($C7,'Entocentric lens DB'!$B$5:$T$309,MATCH('Entocentric lens DB'!$D$4,'Entocentric lens DB'!$B$4:$T$4,0),0),"")</f>
        <v>8.42</v>
      </c>
      <c r="E7" s="35" t="str">
        <f>IFERROR(VLOOKUP($C7,'Entocentric lens DB'!$B$5:$T$309,MATCH('Entocentric lens DB'!$E$4,'Entocentric lens DB'!$B$4:$T$4,0),0),"")</f>
        <v>S-mount</v>
      </c>
      <c r="F7" s="35" t="str">
        <f>IFERROR(VLOOKUP($C7,'Entocentric lens DB'!$B$5:$T$309,MATCH('Entocentric lens DB'!$F$4,'Entocentric lens DB'!$B$4:$T$4,0),0),"")</f>
        <v>1/1.8"</v>
      </c>
      <c r="G7" s="35" t="str">
        <f>IFERROR(VLOOKUP($C7,'Entocentric lens DB'!$B$5:$T$309,MATCH('Entocentric lens DB'!$G$4,'Entocentric lens DB'!$B$4:$T$4,0),0),"")</f>
        <v>None</v>
      </c>
      <c r="H7" s="35" t="str">
        <f>IFERROR(VLOOKUP($C7,'Entocentric lens DB'!$B$5:$T$309,MATCH('Entocentric lens DB'!$P$4,'Entocentric lens DB'!$B$4:$T$4,0),0),"")</f>
        <v>&lt;100$</v>
      </c>
      <c r="I7" s="42" t="str">
        <f>IFERROR(VLOOKUP($C7,'Entocentric lens DB'!$B$5:$T$309,MATCH('Entocentric lens DB'!$Q$4,'Entocentric lens DB'!$B$4:$T$4,0),0),"")</f>
        <v>EL-16-40-TC-VIS-5D-C</v>
      </c>
      <c r="J7" s="35" t="str">
        <f>IFERROR(VLOOKUP($I7,'Optotune lens DB'!$B$5:$I$23,MATCH('Optotune lens DB'!$I$4,'Optotune lens DB'!$B$4:$I$4,0),0),"")</f>
        <v>500-1000$</v>
      </c>
      <c r="K7" s="3" t="s">
        <v>578</v>
      </c>
      <c r="L7" s="35" t="str">
        <f>IFERROR(VLOOKUP($C7,'Entocentric lens DB'!$B$5:$T$309,MATCH('Entocentric lens DB'!$R$4,'Entocentric lens DB'!$B$4:$T$4,0),0),"")</f>
        <v>None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35" t="s">
        <v>660</v>
      </c>
      <c r="Q7" s="45">
        <v>2.2000000000000002</v>
      </c>
      <c r="S7" s="3" t="s">
        <v>692</v>
      </c>
    </row>
    <row r="8" spans="1:19">
      <c r="B8" s="3" t="str">
        <f>IFERROR(VLOOKUP($C8,'Entocentric lens DB'!$B$5:$T$309,MATCH('Entocentric lens DB'!$C$4,'Entocentric lens DB'!$B$4:$T$4,0),0),"")</f>
        <v/>
      </c>
      <c r="C8" s="49"/>
      <c r="D8" s="35" t="str">
        <f>IFERROR(VLOOKUP($C8,'Entocentric lens DB'!$B$5:$T$309,MATCH('Entocentric lens DB'!$D$4,'Entocentric lens DB'!$B$4:$T$4,0),0),"")</f>
        <v/>
      </c>
      <c r="E8" s="35" t="str">
        <f>IFERROR(VLOOKUP($C8,'Entocentric lens DB'!$B$5:$T$309,MATCH('Entocentric lens DB'!$E$4,'Entocentric lens DB'!$B$4:$T$4,0),0),"")</f>
        <v/>
      </c>
      <c r="F8" s="35" t="str">
        <f>IFERROR(VLOOKUP($C8,'Entocentric lens DB'!$B$5:$T$309,MATCH('Entocentric lens DB'!$F$4,'Entocentric lens DB'!$B$4:$T$4,0),0),"")</f>
        <v/>
      </c>
      <c r="G8" s="35" t="str">
        <f>IFERROR(VLOOKUP($C8,'Entocentric lens DB'!$B$5:$T$309,MATCH('Entocentric lens DB'!$G$4,'Entocentric lens DB'!$B$4:$T$4,0),0),"")</f>
        <v/>
      </c>
      <c r="H8" s="35" t="str">
        <f>IFERROR(VLOOKUP($C8,'Entocentric lens DB'!$B$5:$T$309,MATCH('Entocentric lens DB'!$P$4,'Entocentric lens DB'!$B$4:$T$4,0),0),"")</f>
        <v/>
      </c>
      <c r="I8" s="42" t="str">
        <f>IFERROR(VLOOKUP($C8,'Entocentric lens DB'!$B$5:$T$309,MATCH('Entocentric lens DB'!$Q$4,'Entocentric lens DB'!$B$4:$T$4,0),0),"")</f>
        <v/>
      </c>
      <c r="J8" s="35" t="str">
        <f>IFERROR(VLOOKUP($I8,'Optotune lens DB'!$B$5:$I$23,MATCH('Optotune lens DB'!$I$4,'Optotune lens DB'!$B$4:$I$4,0),0),"")</f>
        <v/>
      </c>
      <c r="L8" s="35" t="str">
        <f>IFERROR(VLOOKUP($C8,'Entocentric lens DB'!$B$5:$T$309,MATCH('Entocentric lens DB'!$R$4,'Entocentric lens DB'!$B$4:$T$4,0),0),"")</f>
        <v/>
      </c>
      <c r="M8" s="41" t="str">
        <f>IF(ISBLANK(C8),"",Overview!$H$3)</f>
        <v/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/>
      </c>
      <c r="O8" s="32" t="str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/>
      </c>
      <c r="P8" s="35"/>
      <c r="Q8" s="45" t="str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/>
      </c>
    </row>
    <row r="9" spans="1:19">
      <c r="B9" s="3" t="str">
        <f>IFERROR(VLOOKUP($C9,'Entocentric lens DB'!$B$5:$T$309,MATCH('Entocentric lens DB'!$C$4,'Entocentric lens DB'!$B$4:$T$4,0),0),"")</f>
        <v/>
      </c>
      <c r="C9" s="49"/>
      <c r="D9" s="35" t="str">
        <f>IFERROR(VLOOKUP($C9,'Entocentric lens DB'!$B$5:$T$309,MATCH('Entocentric lens DB'!$D$4,'Entocentric lens DB'!$B$4:$T$4,0),0),"")</f>
        <v/>
      </c>
      <c r="E9" s="35" t="str">
        <f>IFERROR(VLOOKUP($C9,'Entocentric lens DB'!$B$5:$T$309,MATCH('Entocentric lens DB'!$E$4,'Entocentric lens DB'!$B$4:$T$4,0),0),"")</f>
        <v/>
      </c>
      <c r="F9" s="35" t="str">
        <f>IFERROR(VLOOKUP($C9,'Entocentric lens DB'!$B$5:$T$309,MATCH('Entocentric lens DB'!$F$4,'Entocentric lens DB'!$B$4:$T$4,0),0),"")</f>
        <v/>
      </c>
      <c r="G9" s="35" t="str">
        <f>IFERROR(VLOOKUP($C9,'Entocentric lens DB'!$B$5:$T$309,MATCH('Entocentric lens DB'!$G$4,'Entocentric lens DB'!$B$4:$T$4,0),0),"")</f>
        <v/>
      </c>
      <c r="H9" s="35" t="str">
        <f>IFERROR(VLOOKUP($C9,'Entocentric lens DB'!$B$5:$T$309,MATCH('Entocentric lens DB'!$P$4,'Entocentric lens DB'!$B$4:$T$4,0),0),"")</f>
        <v/>
      </c>
      <c r="I9" s="42" t="str">
        <f>IFERROR(VLOOKUP($C9,'Entocentric lens DB'!$B$5:$T$309,MATCH('Entocentric lens DB'!$Q$4,'Entocentric lens DB'!$B$4:$T$4,0),0),"")</f>
        <v/>
      </c>
      <c r="J9" s="35" t="str">
        <f>IFERROR(VLOOKUP($I9,'Optotune lens DB'!$B$5:$I$23,MATCH('Optotune lens DB'!$I$4,'Optotune lens DB'!$B$4:$I$4,0),0),"")</f>
        <v/>
      </c>
      <c r="L9" s="35" t="str">
        <f>IFERROR(VLOOKUP($C9,'Entocentric lens DB'!$B$5:$T$309,MATCH('Entocentric lens DB'!$R$4,'Entocentric lens DB'!$B$4:$T$4,0),0),"")</f>
        <v/>
      </c>
      <c r="M9" s="41" t="str">
        <f>IF(ISBLANK(C9),"",Overview!$H$3)</f>
        <v/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/>
      </c>
      <c r="O9" s="32" t="str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/>
      </c>
      <c r="P9" s="35"/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</row>
    <row r="10" spans="1:19">
      <c r="B10" s="3" t="str">
        <f>IFERROR(VLOOKUP($C10,'Entocentric lens DB'!$B$5:$T$309,MATCH('Entocentric lens DB'!$C$4,'Entocentric lens DB'!$B$4:$T$4,0),0),"")</f>
        <v/>
      </c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32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/>
      </c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 t="str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/>
      </c>
    </row>
    <row r="12" spans="1:19">
      <c r="B12" s="3" t="str">
        <f>IFERROR(VLOOKUP($C12,'Entocentric lens DB'!$B$5:$T$309,MATCH('Entocentric lens DB'!$C$4,'Entocentric lens DB'!$B$4:$T$4,0),0),"")</f>
        <v/>
      </c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/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 t="str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/>
      </c>
    </row>
    <row r="13" spans="1:19">
      <c r="B13" s="3" t="str">
        <f>IFERROR(VLOOKUP($C13,'Entocentric lens DB'!$B$5:$T$309,MATCH('Entocentric lens DB'!$C$4,'Entocentric lens DB'!$B$4:$T$4,0),0),"")</f>
        <v/>
      </c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 t="str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/>
      </c>
    </row>
    <row r="14" spans="1:19">
      <c r="B14" s="3" t="str">
        <f>IFERROR(VLOOKUP($C14,'Entocentric lens DB'!$B$5:$T$309,MATCH('Entocentric lens DB'!$C$4,'Entocentric lens DB'!$B$4:$T$4,0),0),"")</f>
        <v/>
      </c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 t="str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/>
      </c>
    </row>
    <row r="15" spans="1:19">
      <c r="B15" s="3" t="str">
        <f>IFERROR(VLOOKUP($C15,'Entocentric lens DB'!$B$5:$T$309,MATCH('Entocentric lens DB'!$C$4,'Entocentric lens DB'!$B$4:$T$4,0),0),"")</f>
        <v/>
      </c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 t="str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/>
      </c>
    </row>
    <row r="16" spans="1:19">
      <c r="B16" s="3" t="str">
        <f>IFERROR(VLOOKUP($C16,'Entocentric lens DB'!$B$5:$T$309,MATCH('Entocentric lens DB'!$C$4,'Entocentric lens DB'!$B$4:$T$4,0),0),"")</f>
        <v/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 t="str">
        <f>IFERROR(VLOOKUP($C16,'Entocentric lens DB'!$B$5:$T$309,MATCH('Entocentric lens DB'!$Q$4,'Entocentric lens DB'!$B$4:$T$4,0),0),"")</f>
        <v/>
      </c>
      <c r="J16" s="35" t="str">
        <f>IFERROR(VLOOKUP($I16,'Optotune lens DB'!$B$5:$I$23,MATCH('Optotune lens DB'!$I$4,'Optotune lens DB'!$B$4:$I$4,0),0),"")</f>
        <v/>
      </c>
      <c r="L16" s="35" t="str">
        <f>IFERROR(VLOOKUP($C16,'Entocentric lens DB'!$B$5:$T$309,MATCH('Entocentric lens DB'!$R$4,'Entocentric lens DB'!$B$4:$T$4,0),0),"")</f>
        <v/>
      </c>
      <c r="M16" s="41" t="str">
        <f>IF(ISBLANK(C16),"",Overview!$H$3)</f>
        <v/>
      </c>
      <c r="N16" s="32" t="str">
        <f>IF(ISBLANK(C16),"",IF(IFERROR(1000/(1000/$M16+VLOOKUP($I16,'Optotune lens DB'!$B$5:$H$23,MATCH('Optotune lens DB'!$D$4,'Optotune lens DB'!$B$4:$H$4,0),0)),"inf")&lt;0,"inf",IFERROR(1000/(1000/$M16+VLOOKUP($I16,'Optotune lens DB'!$B$5:$H$23,MATCH('Optotune lens DB'!$D$4,'Optotune lens DB'!$B$4:$H$4,0),0)),"inf")))</f>
        <v/>
      </c>
      <c r="O16" s="32" t="str">
        <f>IF(ISBLANK(C16),"",IF(N16="inf",1000/(VLOOKUP($I16,'Optotune lens DB'!$B$5:$H$23,MATCH('Optotune lens DB'!$E$4,'Optotune lens DB'!$B$4:$H$4,0),0)-VLOOKUP($I16,'Optotune lens DB'!$B$5:$H$23,MATCH('Optotune lens DB'!$D$4,'Optotune lens DB'!$B$4:$H$4,0),0)),1000/(1000/$M16+VLOOKUP($I16,'Optotune lens DB'!$B$5:$H$23,MATCH('Optotune lens DB'!$E$4,'Optotune lens DB'!$B$4:$H$4,0),0))))</f>
        <v/>
      </c>
      <c r="P16" s="35"/>
      <c r="Q16" s="45" t="str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/>
      </c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1" t="s">
        <v>87</v>
      </c>
      <c r="C20" s="30" t="s">
        <v>131</v>
      </c>
      <c r="D20" s="30"/>
      <c r="E20" s="30" t="s">
        <v>131</v>
      </c>
      <c r="F20" s="30" t="s">
        <v>131</v>
      </c>
      <c r="G20" s="30" t="s">
        <v>131</v>
      </c>
      <c r="H20" s="30" t="s">
        <v>131</v>
      </c>
      <c r="I20" s="30" t="s">
        <v>131</v>
      </c>
      <c r="J20" s="30" t="s">
        <v>131</v>
      </c>
      <c r="K20" s="30" t="s">
        <v>131</v>
      </c>
      <c r="L20" s="30" t="s">
        <v>131</v>
      </c>
      <c r="M20" s="30" t="s">
        <v>131</v>
      </c>
      <c r="N20" s="30" t="s">
        <v>131</v>
      </c>
      <c r="O20" s="30" t="s">
        <v>131</v>
      </c>
      <c r="P20" s="43" t="s">
        <v>131</v>
      </c>
      <c r="Q20" s="44" t="s">
        <v>131</v>
      </c>
      <c r="R20" s="30" t="s">
        <v>131</v>
      </c>
      <c r="S20" s="30" t="s">
        <v>131</v>
      </c>
    </row>
  </sheetData>
  <phoneticPr fontId="20" type="noConversion"/>
  <dataValidations count="4">
    <dataValidation type="list" allowBlank="1" showInputMessage="1" showErrorMessage="1" sqref="H5:H19 J5:J19" xr:uid="{00000000-0002-0000-0300-000000000000}">
      <formula1>Prices</formula1>
    </dataValidation>
    <dataValidation type="list" allowBlank="1" showInputMessage="1" showErrorMessage="1" sqref="G5:G19" xr:uid="{00000000-0002-0000-0300-000001000000}">
      <formula1>Filter</formula1>
    </dataValidation>
    <dataValidation type="list" allowBlank="1" showInputMessage="1" showErrorMessage="1" sqref="F5:F19" xr:uid="{00000000-0002-0000-0300-000002000000}">
      <formula1>Formats</formula1>
    </dataValidation>
    <dataValidation type="list" allowBlank="1" showInputMessage="1" showErrorMessage="1" sqref="E5:E19" xr:uid="{00000000-0002-0000-0300-000003000000}">
      <formula1>Mounts</formula1>
    </dataValidation>
  </dataValidations>
  <hyperlinks>
    <hyperlink ref="B2" location="Overview!A1" display="Back to overview" xr:uid="{00000000-0004-0000-0300-000000000000}"/>
  </hyperlinks>
  <pageMargins left="0.3" right="0.3" top="0.5" bottom="0.5" header="0.1" footer="0.1"/>
  <pageSetup paperSize="9" orientation="landscape" r:id="rId1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S177"/>
  <sheetViews>
    <sheetView showGridLines="0" topLeftCell="A87" zoomScale="85" zoomScaleNormal="85" workbookViewId="0">
      <selection activeCell="C116" sqref="C116"/>
    </sheetView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12" style="3" customWidth="1"/>
    <col min="5" max="5" width="10.85546875" style="3" customWidth="1"/>
    <col min="6" max="6" width="7.5703125" style="3" customWidth="1"/>
    <col min="7" max="7" width="15" style="3" customWidth="1"/>
    <col min="8" max="8" width="12" style="3" customWidth="1"/>
    <col min="9" max="9" width="23.42578125" style="3" customWidth="1"/>
    <col min="10" max="10" width="10.42578125" style="3" customWidth="1"/>
    <col min="11" max="11" width="10.5703125" style="3" customWidth="1"/>
    <col min="12" max="12" width="12.5703125" style="3" customWidth="1"/>
    <col min="13" max="13" width="9" style="3" customWidth="1"/>
    <col min="14" max="15" width="7" style="3" customWidth="1"/>
    <col min="16" max="16" width="16.42578125" style="3" customWidth="1"/>
    <col min="17" max="17" width="17.42578125" style="3" customWidth="1"/>
    <col min="18" max="18" width="11" style="3" customWidth="1"/>
    <col min="19" max="19" width="35.42578125" style="3" customWidth="1"/>
    <col min="20" max="16384" width="9.140625" style="3"/>
  </cols>
  <sheetData>
    <row r="1" spans="1:19" ht="18.75">
      <c r="A1" s="2"/>
      <c r="B1" s="7" t="s">
        <v>517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6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4" t="s">
        <v>260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/>
      </c>
      <c r="C5" s="49" t="s">
        <v>263</v>
      </c>
      <c r="D5" s="35" t="str">
        <f>IFERROR(VLOOKUP($C5,'Entocentric lens DB'!$B$5:$T$309,MATCH('Entocentric lens DB'!$D$4,'Entocentric lens DB'!$B$4:$T$4,0),0),"")</f>
        <v/>
      </c>
      <c r="E5" s="35" t="str">
        <f>IFERROR(VLOOKUP($C5,'Entocentric lens DB'!$B$5:$T$309,MATCH('Entocentric lens DB'!$E$4,'Entocentric lens DB'!$B$4:$T$4,0),0),"")</f>
        <v/>
      </c>
      <c r="F5" s="35" t="str">
        <f>IFERROR(VLOOKUP($C5,'Entocentric lens DB'!$B$5:$T$309,MATCH('Entocentric lens DB'!$F$4,'Entocentric lens DB'!$B$4:$T$4,0),0),"")</f>
        <v/>
      </c>
      <c r="G5" s="35" t="str">
        <f>IFERROR(VLOOKUP($C5,'Entocentric lens DB'!$B$5:$T$309,MATCH('Entocentric lens DB'!$G$4,'Entocentric lens DB'!$B$4:$T$4,0),0),"")</f>
        <v/>
      </c>
      <c r="H5" s="35" t="str">
        <f>IFERROR(VLOOKUP($C5,'Entocentric lens DB'!$B$5:$T$309,MATCH('Entocentric lens DB'!$P$4,'Entocentric lens DB'!$B$4:$T$4,0),0),"")</f>
        <v/>
      </c>
      <c r="I5" s="42" t="str">
        <f>IFERROR(VLOOKUP($C5,'Entocentric lens DB'!$B$5:$T$309,MATCH('Entocentric lens DB'!$Q$4,'Entocentric lens DB'!$B$4:$T$4,0),0),"")</f>
        <v/>
      </c>
      <c r="J5" s="35" t="str">
        <f>IFERROR(VLOOKUP($I5,'Optotune lens DB'!$B$5:$I$23,MATCH('Optotune lens DB'!$I$4,'Optotune lens DB'!$B$4:$I$4,0),0),"")</f>
        <v/>
      </c>
      <c r="K5" s="3" t="s">
        <v>519</v>
      </c>
      <c r="L5" s="35"/>
      <c r="M5" s="32" t="e">
        <f>VLOOKUP(C5,'Entocentric lens DB'!$B$5:$T$132,4,FALSE)</f>
        <v>#N/A</v>
      </c>
      <c r="N5" s="32"/>
      <c r="O5" s="32"/>
      <c r="P5" s="35"/>
      <c r="Q5" s="45"/>
    </row>
    <row r="6" spans="1:19">
      <c r="B6" s="3" t="str">
        <f>IFERROR(VLOOKUP($C6,'Entocentric lens DB'!$B$5:$T$309,MATCH('Entocentric lens DB'!$C$4,'Entocentric lens DB'!$B$4:$T$4,0),0),"")</f>
        <v/>
      </c>
      <c r="C6" s="49" t="s">
        <v>269</v>
      </c>
      <c r="D6" s="35" t="str">
        <f>IFERROR(VLOOKUP($C6,'Entocentric lens DB'!$B$5:$T$309,MATCH('Entocentric lens DB'!$D$4,'Entocentric lens DB'!$B$4:$T$4,0),0),"")</f>
        <v/>
      </c>
      <c r="E6" s="35" t="str">
        <f>IFERROR(VLOOKUP($C6,'Entocentric lens DB'!$B$5:$T$309,MATCH('Entocentric lens DB'!$E$4,'Entocentric lens DB'!$B$4:$T$4,0),0),"")</f>
        <v/>
      </c>
      <c r="F6" s="35" t="str">
        <f>IFERROR(VLOOKUP($C6,'Entocentric lens DB'!$B$5:$T$309,MATCH('Entocentric lens DB'!$F$4,'Entocentric lens DB'!$B$4:$T$4,0),0),"")</f>
        <v/>
      </c>
      <c r="G6" s="35" t="str">
        <f>IFERROR(VLOOKUP($C6,'Entocentric lens DB'!$B$5:$T$309,MATCH('Entocentric lens DB'!$G$4,'Entocentric lens DB'!$B$4:$T$4,0),0),"")</f>
        <v/>
      </c>
      <c r="H6" s="35" t="str">
        <f>IFERROR(VLOOKUP($C6,'Entocentric lens DB'!$B$5:$T$309,MATCH('Entocentric lens DB'!$P$4,'Entocentric lens DB'!$B$4:$T$4,0),0),"")</f>
        <v/>
      </c>
      <c r="I6" s="42" t="str">
        <f>IFERROR(VLOOKUP($C6,'Entocentric lens DB'!$B$5:$T$309,MATCH('Entocentric lens DB'!$Q$4,'Entocentric lens DB'!$B$4:$T$4,0),0),"")</f>
        <v/>
      </c>
      <c r="J6" s="35" t="str">
        <f>IFERROR(VLOOKUP($I6,'Optotune lens DB'!$B$5:$I$23,MATCH('Optotune lens DB'!$I$4,'Optotune lens DB'!$B$4:$I$4,0),0),"")</f>
        <v/>
      </c>
      <c r="K6" s="3" t="s">
        <v>519</v>
      </c>
      <c r="L6" s="35"/>
      <c r="M6" s="32" t="e">
        <f>VLOOKUP(C6,'Entocentric lens DB'!$B$5:$T$132,4,FALSE)</f>
        <v>#N/A</v>
      </c>
      <c r="N6" s="32"/>
      <c r="O6" s="32"/>
      <c r="P6" s="35"/>
      <c r="Q6" s="45"/>
    </row>
    <row r="7" spans="1:19">
      <c r="B7" s="3" t="str">
        <f>IFERROR(VLOOKUP($C7,'Entocentric lens DB'!$B$5:$T$309,MATCH('Entocentric lens DB'!$C$4,'Entocentric lens DB'!$B$4:$T$4,0),0),"")</f>
        <v/>
      </c>
      <c r="C7" s="49" t="s">
        <v>270</v>
      </c>
      <c r="D7" s="35" t="str">
        <f>IFERROR(VLOOKUP($C7,'Entocentric lens DB'!$B$5:$T$309,MATCH('Entocentric lens DB'!$D$4,'Entocentric lens DB'!$B$4:$T$4,0),0),"")</f>
        <v/>
      </c>
      <c r="E7" s="35" t="str">
        <f>IFERROR(VLOOKUP($C7,'Entocentric lens DB'!$B$5:$T$309,MATCH('Entocentric lens DB'!$E$4,'Entocentric lens DB'!$B$4:$T$4,0),0),"")</f>
        <v/>
      </c>
      <c r="F7" s="35" t="str">
        <f>IFERROR(VLOOKUP($C7,'Entocentric lens DB'!$B$5:$T$309,MATCH('Entocentric lens DB'!$F$4,'Entocentric lens DB'!$B$4:$T$4,0),0),"")</f>
        <v/>
      </c>
      <c r="G7" s="35" t="str">
        <f>IFERROR(VLOOKUP($C7,'Entocentric lens DB'!$B$5:$T$309,MATCH('Entocentric lens DB'!$G$4,'Entocentric lens DB'!$B$4:$T$4,0),0),"")</f>
        <v/>
      </c>
      <c r="H7" s="35" t="str">
        <f>IFERROR(VLOOKUP($C7,'Entocentric lens DB'!$B$5:$T$309,MATCH('Entocentric lens DB'!$P$4,'Entocentric lens DB'!$B$4:$T$4,0),0),"")</f>
        <v/>
      </c>
      <c r="I7" s="42" t="str">
        <f>IFERROR(VLOOKUP($C7,'Entocentric lens DB'!$B$5:$T$309,MATCH('Entocentric lens DB'!$Q$4,'Entocentric lens DB'!$B$4:$T$4,0),0),"")</f>
        <v/>
      </c>
      <c r="J7" s="35" t="str">
        <f>IFERROR(VLOOKUP($I7,'Optotune lens DB'!$B$5:$I$23,MATCH('Optotune lens DB'!$I$4,'Optotune lens DB'!$B$4:$I$4,0),0),"")</f>
        <v/>
      </c>
      <c r="K7" s="3" t="s">
        <v>519</v>
      </c>
      <c r="L7" s="35"/>
      <c r="M7" s="32" t="e">
        <f>VLOOKUP(C7,'Entocentric lens DB'!$B$5:$T$132,4,FALSE)</f>
        <v>#N/A</v>
      </c>
      <c r="N7" s="32"/>
      <c r="O7" s="32"/>
      <c r="P7" s="35"/>
      <c r="Q7" s="45"/>
    </row>
    <row r="8" spans="1:19">
      <c r="B8" s="3" t="str">
        <f>IFERROR(VLOOKUP($C8,'Entocentric lens DB'!$B$5:$T$309,MATCH('Entocentric lens DB'!$C$4,'Entocentric lens DB'!$B$4:$T$4,0),0),"")</f>
        <v/>
      </c>
      <c r="C8" s="49" t="s">
        <v>272</v>
      </c>
      <c r="D8" s="35" t="str">
        <f>IFERROR(VLOOKUP($C8,'Entocentric lens DB'!$B$5:$T$309,MATCH('Entocentric lens DB'!$D$4,'Entocentric lens DB'!$B$4:$T$4,0),0),"")</f>
        <v/>
      </c>
      <c r="E8" s="35" t="str">
        <f>IFERROR(VLOOKUP($C8,'Entocentric lens DB'!$B$5:$T$309,MATCH('Entocentric lens DB'!$E$4,'Entocentric lens DB'!$B$4:$T$4,0),0),"")</f>
        <v/>
      </c>
      <c r="F8" s="35" t="str">
        <f>IFERROR(VLOOKUP($C8,'Entocentric lens DB'!$B$5:$T$309,MATCH('Entocentric lens DB'!$F$4,'Entocentric lens DB'!$B$4:$T$4,0),0),"")</f>
        <v/>
      </c>
      <c r="G8" s="35" t="str">
        <f>IFERROR(VLOOKUP($C8,'Entocentric lens DB'!$B$5:$T$309,MATCH('Entocentric lens DB'!$G$4,'Entocentric lens DB'!$B$4:$T$4,0),0),"")</f>
        <v/>
      </c>
      <c r="H8" s="35" t="str">
        <f>IFERROR(VLOOKUP($C8,'Entocentric lens DB'!$B$5:$T$309,MATCH('Entocentric lens DB'!$P$4,'Entocentric lens DB'!$B$4:$T$4,0),0),"")</f>
        <v/>
      </c>
      <c r="I8" s="42" t="str">
        <f>IFERROR(VLOOKUP($C8,'Entocentric lens DB'!$B$5:$T$309,MATCH('Entocentric lens DB'!$Q$4,'Entocentric lens DB'!$B$4:$T$4,0),0),"")</f>
        <v/>
      </c>
      <c r="J8" s="35" t="str">
        <f>IFERROR(VLOOKUP($I8,'Optotune lens DB'!$B$5:$I$23,MATCH('Optotune lens DB'!$I$4,'Optotune lens DB'!$B$4:$I$4,0),0),"")</f>
        <v/>
      </c>
      <c r="K8" s="3" t="s">
        <v>519</v>
      </c>
      <c r="L8" s="35"/>
      <c r="M8" s="32" t="e">
        <f>VLOOKUP(C8,'Entocentric lens DB'!$B$5:$T$132,4,FALSE)</f>
        <v>#N/A</v>
      </c>
      <c r="N8" s="32"/>
      <c r="O8" s="32"/>
      <c r="P8" s="35"/>
      <c r="Q8" s="45"/>
    </row>
    <row r="9" spans="1:19">
      <c r="B9" s="3" t="str">
        <f>IFERROR(VLOOKUP($C9,'Entocentric lens DB'!$B$5:$T$309,MATCH('Entocentric lens DB'!$C$4,'Entocentric lens DB'!$B$4:$T$4,0),0),"")</f>
        <v/>
      </c>
      <c r="C9" s="49" t="s">
        <v>273</v>
      </c>
      <c r="D9" s="35" t="str">
        <f>IFERROR(VLOOKUP($C9,'Entocentric lens DB'!$B$5:$T$309,MATCH('Entocentric lens DB'!$D$4,'Entocentric lens DB'!$B$4:$T$4,0),0),"")</f>
        <v/>
      </c>
      <c r="E9" s="35" t="str">
        <f>IFERROR(VLOOKUP($C9,'Entocentric lens DB'!$B$5:$T$309,MATCH('Entocentric lens DB'!$E$4,'Entocentric lens DB'!$B$4:$T$4,0),0),"")</f>
        <v/>
      </c>
      <c r="F9" s="35" t="str">
        <f>IFERROR(VLOOKUP($C9,'Entocentric lens DB'!$B$5:$T$309,MATCH('Entocentric lens DB'!$F$4,'Entocentric lens DB'!$B$4:$T$4,0),0),"")</f>
        <v/>
      </c>
      <c r="G9" s="35" t="str">
        <f>IFERROR(VLOOKUP($C9,'Entocentric lens DB'!$B$5:$T$309,MATCH('Entocentric lens DB'!$G$4,'Entocentric lens DB'!$B$4:$T$4,0),0),"")</f>
        <v/>
      </c>
      <c r="H9" s="35" t="str">
        <f>IFERROR(VLOOKUP($C9,'Entocentric lens DB'!$B$5:$T$309,MATCH('Entocentric lens DB'!$P$4,'Entocentric lens DB'!$B$4:$T$4,0),0),"")</f>
        <v/>
      </c>
      <c r="I9" s="42" t="str">
        <f>IFERROR(VLOOKUP($C9,'Entocentric lens DB'!$B$5:$T$309,MATCH('Entocentric lens DB'!$Q$4,'Entocentric lens DB'!$B$4:$T$4,0),0),"")</f>
        <v/>
      </c>
      <c r="J9" s="35" t="str">
        <f>IFERROR(VLOOKUP($I9,'Optotune lens DB'!$B$5:$I$23,MATCH('Optotune lens DB'!$I$4,'Optotune lens DB'!$B$4:$I$4,0),0),"")</f>
        <v/>
      </c>
      <c r="K9" s="3" t="s">
        <v>519</v>
      </c>
      <c r="L9" s="35"/>
      <c r="M9" s="32" t="e">
        <f>VLOOKUP(C9,'Entocentric lens DB'!$B$5:$T$132,4,FALSE)</f>
        <v>#N/A</v>
      </c>
      <c r="N9" s="32"/>
      <c r="O9" s="32"/>
      <c r="P9" s="35"/>
      <c r="Q9" s="45"/>
    </row>
    <row r="10" spans="1:19">
      <c r="B10" s="3" t="str">
        <f>IFERROR(VLOOKUP($C10,'Entocentric lens DB'!$B$5:$T$309,MATCH('Entocentric lens DB'!$C$4,'Entocentric lens DB'!$B$4:$T$4,0),0),"")</f>
        <v/>
      </c>
      <c r="C10" s="49" t="s">
        <v>274</v>
      </c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K10" s="3" t="s">
        <v>519</v>
      </c>
      <c r="L10" s="35"/>
      <c r="M10" s="32" t="e">
        <f>VLOOKUP(C10,'Entocentric lens DB'!$B$5:$T$132,4,FALSE)</f>
        <v>#N/A</v>
      </c>
      <c r="N10" s="32"/>
      <c r="O10" s="32"/>
      <c r="P10" s="35"/>
      <c r="Q10" s="45"/>
    </row>
    <row r="11" spans="1:19">
      <c r="B11" s="3" t="str">
        <f>IFERROR(VLOOKUP($C11,'Entocentric lens DB'!$B$5:$T$309,MATCH('Entocentric lens DB'!$C$4,'Entocentric lens DB'!$B$4:$T$4,0),0),"")</f>
        <v/>
      </c>
      <c r="C11" s="49" t="s">
        <v>275</v>
      </c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K11" s="3" t="s">
        <v>519</v>
      </c>
      <c r="L11" s="35"/>
      <c r="M11" s="32" t="e">
        <f>VLOOKUP(C11,'Entocentric lens DB'!$B$5:$T$132,4,FALSE)</f>
        <v>#N/A</v>
      </c>
      <c r="N11" s="32"/>
      <c r="O11" s="32"/>
      <c r="P11" s="35"/>
      <c r="Q11" s="45"/>
    </row>
    <row r="12" spans="1:19">
      <c r="B12" s="3" t="str">
        <f>IFERROR(VLOOKUP($C12,'Entocentric lens DB'!$B$5:$T$309,MATCH('Entocentric lens DB'!$C$4,'Entocentric lens DB'!$B$4:$T$4,0),0),"")</f>
        <v/>
      </c>
      <c r="C12" s="49" t="s">
        <v>278</v>
      </c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K12" s="3" t="s">
        <v>519</v>
      </c>
      <c r="L12" s="35"/>
      <c r="M12" s="32" t="e">
        <f>VLOOKUP(C12,'Entocentric lens DB'!$B$5:$T$132,4,FALSE)</f>
        <v>#N/A</v>
      </c>
      <c r="N12" s="32"/>
      <c r="O12" s="32"/>
      <c r="P12" s="35"/>
      <c r="Q12" s="45"/>
    </row>
    <row r="13" spans="1:19">
      <c r="B13" s="3" t="str">
        <f>IFERROR(VLOOKUP($C13,'Entocentric lens DB'!$B$5:$T$309,MATCH('Entocentric lens DB'!$C$4,'Entocentric lens DB'!$B$4:$T$4,0),0),"")</f>
        <v/>
      </c>
      <c r="C13" s="49" t="s">
        <v>280</v>
      </c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K13" s="3" t="s">
        <v>519</v>
      </c>
      <c r="L13" s="35"/>
      <c r="M13" s="32" t="e">
        <f>VLOOKUP(C13,'Entocentric lens DB'!$B$5:$T$132,4,FALSE)</f>
        <v>#N/A</v>
      </c>
      <c r="N13" s="32"/>
      <c r="O13" s="32"/>
      <c r="P13" s="35"/>
      <c r="Q13" s="45"/>
    </row>
    <row r="14" spans="1:19">
      <c r="B14" s="3" t="str">
        <f>IFERROR(VLOOKUP($C14,'Entocentric lens DB'!$B$5:$T$309,MATCH('Entocentric lens DB'!$C$4,'Entocentric lens DB'!$B$4:$T$4,0),0),"")</f>
        <v/>
      </c>
      <c r="C14" s="49" t="s">
        <v>283</v>
      </c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K14" s="3" t="s">
        <v>519</v>
      </c>
      <c r="L14" s="35"/>
      <c r="M14" s="32" t="e">
        <f>VLOOKUP(C14,'Entocentric lens DB'!$B$5:$T$132,4,FALSE)</f>
        <v>#N/A</v>
      </c>
      <c r="N14" s="32"/>
      <c r="O14" s="32"/>
      <c r="P14" s="35"/>
      <c r="Q14" s="45"/>
    </row>
    <row r="15" spans="1:19">
      <c r="B15" s="3" t="str">
        <f>IFERROR(VLOOKUP($C15,'Entocentric lens DB'!$B$5:$T$309,MATCH('Entocentric lens DB'!$C$4,'Entocentric lens DB'!$B$4:$T$4,0),0),"")</f>
        <v/>
      </c>
      <c r="C15" s="49" t="s">
        <v>284</v>
      </c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K15" s="3" t="s">
        <v>519</v>
      </c>
      <c r="L15" s="35"/>
      <c r="M15" s="32" t="e">
        <f>VLOOKUP(C15,'Entocentric lens DB'!$B$5:$T$132,4,FALSE)</f>
        <v>#N/A</v>
      </c>
      <c r="N15" s="32"/>
      <c r="O15" s="32"/>
      <c r="P15" s="35"/>
      <c r="Q15" s="45"/>
    </row>
    <row r="16" spans="1:19">
      <c r="B16" s="3" t="str">
        <f>IFERROR(VLOOKUP($C16,'Entocentric lens DB'!$B$5:$T$309,MATCH('Entocentric lens DB'!$C$4,'Entocentric lens DB'!$B$4:$T$4,0),0),"")</f>
        <v/>
      </c>
      <c r="C16" s="49" t="s">
        <v>285</v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 t="str">
        <f>IFERROR(VLOOKUP($C16,'Entocentric lens DB'!$B$5:$T$309,MATCH('Entocentric lens DB'!$Q$4,'Entocentric lens DB'!$B$4:$T$4,0),0),"")</f>
        <v/>
      </c>
      <c r="J16" s="35" t="str">
        <f>IFERROR(VLOOKUP($I16,'Optotune lens DB'!$B$5:$I$23,MATCH('Optotune lens DB'!$I$4,'Optotune lens DB'!$B$4:$I$4,0),0),"")</f>
        <v/>
      </c>
      <c r="K16" s="3" t="s">
        <v>519</v>
      </c>
      <c r="L16" s="35"/>
      <c r="M16" s="32" t="e">
        <f>VLOOKUP(C16,'Entocentric lens DB'!$B$5:$T$132,4,FALSE)</f>
        <v>#N/A</v>
      </c>
      <c r="N16" s="32"/>
      <c r="O16" s="32"/>
      <c r="P16" s="35"/>
      <c r="Q16" s="45"/>
    </row>
    <row r="17" spans="2:17">
      <c r="B17" s="3" t="str">
        <f>IFERROR(VLOOKUP($C17,'Entocentric lens DB'!$B$5:$T$309,MATCH('Entocentric lens DB'!$C$4,'Entocentric lens DB'!$B$4:$T$4,0),0),"")</f>
        <v/>
      </c>
      <c r="C17" s="49" t="s">
        <v>286</v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K17" s="3" t="s">
        <v>519</v>
      </c>
      <c r="L17" s="35"/>
      <c r="M17" s="32" t="e">
        <f>VLOOKUP(C17,'Entocentric lens DB'!$B$5:$T$132,4,FALSE)</f>
        <v>#N/A</v>
      </c>
      <c r="N17" s="32"/>
      <c r="O17" s="32"/>
      <c r="P17" s="35"/>
      <c r="Q17" s="45"/>
    </row>
    <row r="18" spans="2:17">
      <c r="B18" s="3" t="str">
        <f>IFERROR(VLOOKUP($C18,'Entocentric lens DB'!$B$5:$T$309,MATCH('Entocentric lens DB'!$C$4,'Entocentric lens DB'!$B$4:$T$4,0),0),"")</f>
        <v/>
      </c>
      <c r="C18" s="49" t="s">
        <v>288</v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K18" s="3" t="s">
        <v>519</v>
      </c>
      <c r="L18" s="35"/>
      <c r="M18" s="32" t="e">
        <f>VLOOKUP(C18,'Entocentric lens DB'!$B$5:$T$132,4,FALSE)</f>
        <v>#N/A</v>
      </c>
      <c r="N18" s="32"/>
      <c r="O18" s="32"/>
      <c r="P18" s="35"/>
      <c r="Q18" s="45"/>
    </row>
    <row r="19" spans="2:17">
      <c r="B19" s="3" t="str">
        <f>IFERROR(VLOOKUP($C19,'Entocentric lens DB'!$B$5:$T$309,MATCH('Entocentric lens DB'!$C$4,'Entocentric lens DB'!$B$4:$T$4,0),0),"")</f>
        <v/>
      </c>
      <c r="C19" s="49" t="s">
        <v>289</v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K19" s="3" t="s">
        <v>519</v>
      </c>
      <c r="L19" s="35"/>
      <c r="M19" s="32" t="e">
        <f>VLOOKUP(C19,'Entocentric lens DB'!$B$5:$T$132,4,FALSE)</f>
        <v>#N/A</v>
      </c>
      <c r="N19" s="32"/>
      <c r="O19" s="32"/>
      <c r="P19" s="35"/>
      <c r="Q19" s="45"/>
    </row>
    <row r="20" spans="2:17">
      <c r="B20" s="3" t="str">
        <f>IFERROR(VLOOKUP($C20,'Entocentric lens DB'!$B$5:$T$309,MATCH('Entocentric lens DB'!$C$4,'Entocentric lens DB'!$B$4:$T$4,0),0),"")</f>
        <v/>
      </c>
      <c r="C20" s="49" t="s">
        <v>290</v>
      </c>
      <c r="D20" s="35" t="str">
        <f>IFERROR(VLOOKUP($C20,'Entocentric lens DB'!$B$5:$T$309,MATCH('Entocentric lens DB'!$D$4,'Entocentric lens DB'!$B$4:$T$4,0),0),"")</f>
        <v/>
      </c>
      <c r="E20" s="35" t="str">
        <f>IFERROR(VLOOKUP($C20,'Entocentric lens DB'!$B$5:$T$309,MATCH('Entocentric lens DB'!$E$4,'Entocentric lens DB'!$B$4:$T$4,0),0),"")</f>
        <v/>
      </c>
      <c r="F20" s="35" t="str">
        <f>IFERROR(VLOOKUP($C20,'Entocentric lens DB'!$B$5:$T$309,MATCH('Entocentric lens DB'!$F$4,'Entocentric lens DB'!$B$4:$T$4,0),0),"")</f>
        <v/>
      </c>
      <c r="G20" s="35" t="str">
        <f>IFERROR(VLOOKUP($C20,'Entocentric lens DB'!$B$5:$T$309,MATCH('Entocentric lens DB'!$G$4,'Entocentric lens DB'!$B$4:$T$4,0),0),"")</f>
        <v/>
      </c>
      <c r="H20" s="35" t="str">
        <f>IFERROR(VLOOKUP($C20,'Entocentric lens DB'!$B$5:$T$309,MATCH('Entocentric lens DB'!$P$4,'Entocentric lens DB'!$B$4:$T$4,0),0),"")</f>
        <v/>
      </c>
      <c r="I20" s="42" t="str">
        <f>IFERROR(VLOOKUP($C20,'Entocentric lens DB'!$B$5:$T$309,MATCH('Entocentric lens DB'!$Q$4,'Entocentric lens DB'!$B$4:$T$4,0),0),"")</f>
        <v/>
      </c>
      <c r="J20" s="35" t="str">
        <f>IFERROR(VLOOKUP($I20,'Optotune lens DB'!$B$5:$I$23,MATCH('Optotune lens DB'!$I$4,'Optotune lens DB'!$B$4:$I$4,0),0),"")</f>
        <v/>
      </c>
      <c r="K20" s="3" t="s">
        <v>519</v>
      </c>
      <c r="L20" s="35"/>
      <c r="M20" s="32" t="e">
        <f>VLOOKUP(C20,'Entocentric lens DB'!$B$5:$T$132,4,FALSE)</f>
        <v>#N/A</v>
      </c>
      <c r="N20" s="32"/>
      <c r="O20" s="32"/>
      <c r="P20" s="35"/>
      <c r="Q20" s="45"/>
    </row>
    <row r="21" spans="2:17">
      <c r="B21" s="3" t="str">
        <f>IFERROR(VLOOKUP($C21,'Entocentric lens DB'!$B$5:$T$309,MATCH('Entocentric lens DB'!$C$4,'Entocentric lens DB'!$B$4:$T$4,0),0),"")</f>
        <v/>
      </c>
      <c r="C21" s="49" t="s">
        <v>291</v>
      </c>
      <c r="D21" s="35" t="str">
        <f>IFERROR(VLOOKUP($C21,'Entocentric lens DB'!$B$5:$T$309,MATCH('Entocentric lens DB'!$D$4,'Entocentric lens DB'!$B$4:$T$4,0),0),"")</f>
        <v/>
      </c>
      <c r="E21" s="35" t="str">
        <f>IFERROR(VLOOKUP($C21,'Entocentric lens DB'!$B$5:$T$309,MATCH('Entocentric lens DB'!$E$4,'Entocentric lens DB'!$B$4:$T$4,0),0),"")</f>
        <v/>
      </c>
      <c r="F21" s="35" t="str">
        <f>IFERROR(VLOOKUP($C21,'Entocentric lens DB'!$B$5:$T$309,MATCH('Entocentric lens DB'!$F$4,'Entocentric lens DB'!$B$4:$T$4,0),0),"")</f>
        <v/>
      </c>
      <c r="G21" s="35" t="str">
        <f>IFERROR(VLOOKUP($C21,'Entocentric lens DB'!$B$5:$T$309,MATCH('Entocentric lens DB'!$G$4,'Entocentric lens DB'!$B$4:$T$4,0),0),"")</f>
        <v/>
      </c>
      <c r="H21" s="35" t="str">
        <f>IFERROR(VLOOKUP($C21,'Entocentric lens DB'!$B$5:$T$309,MATCH('Entocentric lens DB'!$P$4,'Entocentric lens DB'!$B$4:$T$4,0),0),"")</f>
        <v/>
      </c>
      <c r="I21" s="42" t="str">
        <f>IFERROR(VLOOKUP($C21,'Entocentric lens DB'!$B$5:$T$309,MATCH('Entocentric lens DB'!$Q$4,'Entocentric lens DB'!$B$4:$T$4,0),0),"")</f>
        <v/>
      </c>
      <c r="J21" s="35" t="str">
        <f>IFERROR(VLOOKUP($I21,'Optotune lens DB'!$B$5:$I$23,MATCH('Optotune lens DB'!$I$4,'Optotune lens DB'!$B$4:$I$4,0),0),"")</f>
        <v/>
      </c>
      <c r="K21" s="3" t="s">
        <v>519</v>
      </c>
      <c r="L21" s="35"/>
      <c r="M21" s="32" t="e">
        <f>VLOOKUP(C21,'Entocentric lens DB'!$B$5:$T$132,4,FALSE)</f>
        <v>#N/A</v>
      </c>
      <c r="N21" s="32"/>
      <c r="O21" s="32"/>
      <c r="P21" s="35"/>
      <c r="Q21" s="45"/>
    </row>
    <row r="22" spans="2:17">
      <c r="B22" s="3" t="str">
        <f>IFERROR(VLOOKUP($C22,'Entocentric lens DB'!$B$5:$T$309,MATCH('Entocentric lens DB'!$C$4,'Entocentric lens DB'!$B$4:$T$4,0),0),"")</f>
        <v/>
      </c>
      <c r="C22" s="49" t="s">
        <v>292</v>
      </c>
      <c r="D22" s="35" t="str">
        <f>IFERROR(VLOOKUP($C22,'Entocentric lens DB'!$B$5:$T$309,MATCH('Entocentric lens DB'!$D$4,'Entocentric lens DB'!$B$4:$T$4,0),0),"")</f>
        <v/>
      </c>
      <c r="E22" s="35" t="str">
        <f>IFERROR(VLOOKUP($C22,'Entocentric lens DB'!$B$5:$T$309,MATCH('Entocentric lens DB'!$E$4,'Entocentric lens DB'!$B$4:$T$4,0),0),"")</f>
        <v/>
      </c>
      <c r="F22" s="35" t="str">
        <f>IFERROR(VLOOKUP($C22,'Entocentric lens DB'!$B$5:$T$309,MATCH('Entocentric lens DB'!$F$4,'Entocentric lens DB'!$B$4:$T$4,0),0),"")</f>
        <v/>
      </c>
      <c r="G22" s="35" t="str">
        <f>IFERROR(VLOOKUP($C22,'Entocentric lens DB'!$B$5:$T$309,MATCH('Entocentric lens DB'!$G$4,'Entocentric lens DB'!$B$4:$T$4,0),0),"")</f>
        <v/>
      </c>
      <c r="H22" s="35" t="str">
        <f>IFERROR(VLOOKUP($C22,'Entocentric lens DB'!$B$5:$T$309,MATCH('Entocentric lens DB'!$P$4,'Entocentric lens DB'!$B$4:$T$4,0),0),"")</f>
        <v/>
      </c>
      <c r="I22" s="42" t="str">
        <f>IFERROR(VLOOKUP($C22,'Entocentric lens DB'!$B$5:$T$309,MATCH('Entocentric lens DB'!$Q$4,'Entocentric lens DB'!$B$4:$T$4,0),0),"")</f>
        <v/>
      </c>
      <c r="J22" s="35" t="str">
        <f>IFERROR(VLOOKUP($I22,'Optotune lens DB'!$B$5:$I$23,MATCH('Optotune lens DB'!$I$4,'Optotune lens DB'!$B$4:$I$4,0),0),"")</f>
        <v/>
      </c>
      <c r="K22" s="3" t="s">
        <v>519</v>
      </c>
      <c r="L22" s="35"/>
      <c r="M22" s="32" t="e">
        <f>VLOOKUP(C22,'Entocentric lens DB'!$B$5:$T$132,4,FALSE)</f>
        <v>#N/A</v>
      </c>
      <c r="N22" s="32"/>
      <c r="O22" s="32"/>
      <c r="P22" s="35"/>
      <c r="Q22" s="45"/>
    </row>
    <row r="23" spans="2:17">
      <c r="B23" s="3" t="str">
        <f>IFERROR(VLOOKUP($C23,'Entocentric lens DB'!$B$5:$T$309,MATCH('Entocentric lens DB'!$C$4,'Entocentric lens DB'!$B$4:$T$4,0),0),"")</f>
        <v/>
      </c>
      <c r="C23" s="49" t="s">
        <v>293</v>
      </c>
      <c r="D23" s="35" t="str">
        <f>IFERROR(VLOOKUP($C23,'Entocentric lens DB'!$B$5:$T$309,MATCH('Entocentric lens DB'!$D$4,'Entocentric lens DB'!$B$4:$T$4,0),0),"")</f>
        <v/>
      </c>
      <c r="E23" s="35" t="str">
        <f>IFERROR(VLOOKUP($C23,'Entocentric lens DB'!$B$5:$T$309,MATCH('Entocentric lens DB'!$E$4,'Entocentric lens DB'!$B$4:$T$4,0),0),"")</f>
        <v/>
      </c>
      <c r="F23" s="35" t="str">
        <f>IFERROR(VLOOKUP($C23,'Entocentric lens DB'!$B$5:$T$309,MATCH('Entocentric lens DB'!$F$4,'Entocentric lens DB'!$B$4:$T$4,0),0),"")</f>
        <v/>
      </c>
      <c r="G23" s="35" t="str">
        <f>IFERROR(VLOOKUP($C23,'Entocentric lens DB'!$B$5:$T$309,MATCH('Entocentric lens DB'!$G$4,'Entocentric lens DB'!$B$4:$T$4,0),0),"")</f>
        <v/>
      </c>
      <c r="H23" s="35" t="str">
        <f>IFERROR(VLOOKUP($C23,'Entocentric lens DB'!$B$5:$T$309,MATCH('Entocentric lens DB'!$P$4,'Entocentric lens DB'!$B$4:$T$4,0),0),"")</f>
        <v/>
      </c>
      <c r="I23" s="42" t="str">
        <f>IFERROR(VLOOKUP($C23,'Entocentric lens DB'!$B$5:$T$309,MATCH('Entocentric lens DB'!$Q$4,'Entocentric lens DB'!$B$4:$T$4,0),0),"")</f>
        <v/>
      </c>
      <c r="J23" s="35" t="str">
        <f>IFERROR(VLOOKUP($I23,'Optotune lens DB'!$B$5:$I$23,MATCH('Optotune lens DB'!$I$4,'Optotune lens DB'!$B$4:$I$4,0),0),"")</f>
        <v/>
      </c>
      <c r="K23" s="3" t="s">
        <v>519</v>
      </c>
      <c r="L23" s="35"/>
      <c r="M23" s="32" t="e">
        <f>VLOOKUP(C23,'Entocentric lens DB'!$B$5:$T$132,4,FALSE)</f>
        <v>#N/A</v>
      </c>
      <c r="N23" s="32"/>
      <c r="O23" s="32"/>
      <c r="P23" s="35"/>
      <c r="Q23" s="45"/>
    </row>
    <row r="24" spans="2:17">
      <c r="B24" s="3" t="str">
        <f>IFERROR(VLOOKUP($C24,'Entocentric lens DB'!$B$5:$T$309,MATCH('Entocentric lens DB'!$C$4,'Entocentric lens DB'!$B$4:$T$4,0),0),"")</f>
        <v/>
      </c>
      <c r="C24" s="49" t="s">
        <v>294</v>
      </c>
      <c r="D24" s="35" t="str">
        <f>IFERROR(VLOOKUP($C24,'Entocentric lens DB'!$B$5:$T$309,MATCH('Entocentric lens DB'!$D$4,'Entocentric lens DB'!$B$4:$T$4,0),0),"")</f>
        <v/>
      </c>
      <c r="E24" s="35" t="str">
        <f>IFERROR(VLOOKUP($C24,'Entocentric lens DB'!$B$5:$T$309,MATCH('Entocentric lens DB'!$E$4,'Entocentric lens DB'!$B$4:$T$4,0),0),"")</f>
        <v/>
      </c>
      <c r="F24" s="35" t="str">
        <f>IFERROR(VLOOKUP($C24,'Entocentric lens DB'!$B$5:$T$309,MATCH('Entocentric lens DB'!$F$4,'Entocentric lens DB'!$B$4:$T$4,0),0),"")</f>
        <v/>
      </c>
      <c r="G24" s="35" t="str">
        <f>IFERROR(VLOOKUP($C24,'Entocentric lens DB'!$B$5:$T$309,MATCH('Entocentric lens DB'!$G$4,'Entocentric lens DB'!$B$4:$T$4,0),0),"")</f>
        <v/>
      </c>
      <c r="H24" s="35" t="str">
        <f>IFERROR(VLOOKUP($C24,'Entocentric lens DB'!$B$5:$T$309,MATCH('Entocentric lens DB'!$P$4,'Entocentric lens DB'!$B$4:$T$4,0),0),"")</f>
        <v/>
      </c>
      <c r="I24" s="42" t="str">
        <f>IFERROR(VLOOKUP($C24,'Entocentric lens DB'!$B$5:$T$309,MATCH('Entocentric lens DB'!$Q$4,'Entocentric lens DB'!$B$4:$T$4,0),0),"")</f>
        <v/>
      </c>
      <c r="J24" s="35" t="str">
        <f>IFERROR(VLOOKUP($I24,'Optotune lens DB'!$B$5:$I$23,MATCH('Optotune lens DB'!$I$4,'Optotune lens DB'!$B$4:$I$4,0),0),"")</f>
        <v/>
      </c>
      <c r="K24" s="3" t="s">
        <v>519</v>
      </c>
      <c r="L24" s="35"/>
      <c r="M24" s="32" t="e">
        <f>VLOOKUP(C24,'Entocentric lens DB'!$B$5:$T$132,4,FALSE)</f>
        <v>#N/A</v>
      </c>
      <c r="N24" s="32"/>
      <c r="O24" s="32"/>
      <c r="P24" s="35"/>
      <c r="Q24" s="45"/>
    </row>
    <row r="25" spans="2:17">
      <c r="B25" s="3" t="str">
        <f>IFERROR(VLOOKUP($C25,'Entocentric lens DB'!$B$5:$T$309,MATCH('Entocentric lens DB'!$C$4,'Entocentric lens DB'!$B$4:$T$4,0),0),"")</f>
        <v/>
      </c>
      <c r="C25" s="49" t="s">
        <v>295</v>
      </c>
      <c r="D25" s="35" t="str">
        <f>IFERROR(VLOOKUP($C25,'Entocentric lens DB'!$B$5:$T$309,MATCH('Entocentric lens DB'!$D$4,'Entocentric lens DB'!$B$4:$T$4,0),0),"")</f>
        <v/>
      </c>
      <c r="E25" s="35" t="str">
        <f>IFERROR(VLOOKUP($C25,'Entocentric lens DB'!$B$5:$T$309,MATCH('Entocentric lens DB'!$E$4,'Entocentric lens DB'!$B$4:$T$4,0),0),"")</f>
        <v/>
      </c>
      <c r="F25" s="35" t="str">
        <f>IFERROR(VLOOKUP($C25,'Entocentric lens DB'!$B$5:$T$309,MATCH('Entocentric lens DB'!$F$4,'Entocentric lens DB'!$B$4:$T$4,0),0),"")</f>
        <v/>
      </c>
      <c r="G25" s="35" t="str">
        <f>IFERROR(VLOOKUP($C25,'Entocentric lens DB'!$B$5:$T$309,MATCH('Entocentric lens DB'!$G$4,'Entocentric lens DB'!$B$4:$T$4,0),0),"")</f>
        <v/>
      </c>
      <c r="H25" s="35" t="str">
        <f>IFERROR(VLOOKUP($C25,'Entocentric lens DB'!$B$5:$T$309,MATCH('Entocentric lens DB'!$P$4,'Entocentric lens DB'!$B$4:$T$4,0),0),"")</f>
        <v/>
      </c>
      <c r="I25" s="42" t="str">
        <f>IFERROR(VLOOKUP($C25,'Entocentric lens DB'!$B$5:$T$309,MATCH('Entocentric lens DB'!$Q$4,'Entocentric lens DB'!$B$4:$T$4,0),0),"")</f>
        <v/>
      </c>
      <c r="J25" s="35" t="str">
        <f>IFERROR(VLOOKUP($I25,'Optotune lens DB'!$B$5:$I$23,MATCH('Optotune lens DB'!$I$4,'Optotune lens DB'!$B$4:$I$4,0),0),"")</f>
        <v/>
      </c>
      <c r="K25" s="3" t="s">
        <v>519</v>
      </c>
      <c r="L25" s="35"/>
      <c r="M25" s="32" t="e">
        <f>VLOOKUP(C25,'Entocentric lens DB'!$B$5:$T$132,4,FALSE)</f>
        <v>#N/A</v>
      </c>
      <c r="N25" s="32"/>
      <c r="O25" s="32"/>
      <c r="P25" s="35"/>
      <c r="Q25" s="45"/>
    </row>
    <row r="26" spans="2:17">
      <c r="B26" s="3" t="str">
        <f>IFERROR(VLOOKUP($C26,'Entocentric lens DB'!$B$5:$T$309,MATCH('Entocentric lens DB'!$C$4,'Entocentric lens DB'!$B$4:$T$4,0),0),"")</f>
        <v/>
      </c>
      <c r="C26" s="49" t="s">
        <v>296</v>
      </c>
      <c r="D26" s="35" t="str">
        <f>IFERROR(VLOOKUP($C26,'Entocentric lens DB'!$B$5:$T$309,MATCH('Entocentric lens DB'!$D$4,'Entocentric lens DB'!$B$4:$T$4,0),0),"")</f>
        <v/>
      </c>
      <c r="E26" s="35" t="str">
        <f>IFERROR(VLOOKUP($C26,'Entocentric lens DB'!$B$5:$T$309,MATCH('Entocentric lens DB'!$E$4,'Entocentric lens DB'!$B$4:$T$4,0),0),"")</f>
        <v/>
      </c>
      <c r="F26" s="35" t="str">
        <f>IFERROR(VLOOKUP($C26,'Entocentric lens DB'!$B$5:$T$309,MATCH('Entocentric lens DB'!$F$4,'Entocentric lens DB'!$B$4:$T$4,0),0),"")</f>
        <v/>
      </c>
      <c r="G26" s="35" t="str">
        <f>IFERROR(VLOOKUP($C26,'Entocentric lens DB'!$B$5:$T$309,MATCH('Entocentric lens DB'!$G$4,'Entocentric lens DB'!$B$4:$T$4,0),0),"")</f>
        <v/>
      </c>
      <c r="H26" s="35" t="str">
        <f>IFERROR(VLOOKUP($C26,'Entocentric lens DB'!$B$5:$T$309,MATCH('Entocentric lens DB'!$P$4,'Entocentric lens DB'!$B$4:$T$4,0),0),"")</f>
        <v/>
      </c>
      <c r="I26" s="42" t="str">
        <f>IFERROR(VLOOKUP($C26,'Entocentric lens DB'!$B$5:$T$309,MATCH('Entocentric lens DB'!$Q$4,'Entocentric lens DB'!$B$4:$T$4,0),0),"")</f>
        <v/>
      </c>
      <c r="J26" s="35" t="str">
        <f>IFERROR(VLOOKUP($I26,'Optotune lens DB'!$B$5:$I$23,MATCH('Optotune lens DB'!$I$4,'Optotune lens DB'!$B$4:$I$4,0),0),"")</f>
        <v/>
      </c>
      <c r="K26" s="3" t="s">
        <v>519</v>
      </c>
      <c r="L26" s="35"/>
      <c r="M26" s="32" t="e">
        <f>VLOOKUP(C26,'Entocentric lens DB'!$B$5:$T$132,4,FALSE)</f>
        <v>#N/A</v>
      </c>
      <c r="N26" s="32"/>
      <c r="O26" s="32"/>
      <c r="P26" s="35"/>
      <c r="Q26" s="45"/>
    </row>
    <row r="27" spans="2:17">
      <c r="B27" s="3" t="str">
        <f>IFERROR(VLOOKUP($C27,'Entocentric lens DB'!$B$5:$T$309,MATCH('Entocentric lens DB'!$C$4,'Entocentric lens DB'!$B$4:$T$4,0),0),"")</f>
        <v/>
      </c>
      <c r="C27" s="49" t="s">
        <v>297</v>
      </c>
      <c r="D27" s="35" t="str">
        <f>IFERROR(VLOOKUP($C27,'Entocentric lens DB'!$B$5:$T$309,MATCH('Entocentric lens DB'!$D$4,'Entocentric lens DB'!$B$4:$T$4,0),0),"")</f>
        <v/>
      </c>
      <c r="E27" s="35" t="str">
        <f>IFERROR(VLOOKUP($C27,'Entocentric lens DB'!$B$5:$T$309,MATCH('Entocentric lens DB'!$E$4,'Entocentric lens DB'!$B$4:$T$4,0),0),"")</f>
        <v/>
      </c>
      <c r="F27" s="35" t="str">
        <f>IFERROR(VLOOKUP($C27,'Entocentric lens DB'!$B$5:$T$309,MATCH('Entocentric lens DB'!$F$4,'Entocentric lens DB'!$B$4:$T$4,0),0),"")</f>
        <v/>
      </c>
      <c r="G27" s="35" t="str">
        <f>IFERROR(VLOOKUP($C27,'Entocentric lens DB'!$B$5:$T$309,MATCH('Entocentric lens DB'!$G$4,'Entocentric lens DB'!$B$4:$T$4,0),0),"")</f>
        <v/>
      </c>
      <c r="H27" s="35" t="str">
        <f>IFERROR(VLOOKUP($C27,'Entocentric lens DB'!$B$5:$T$309,MATCH('Entocentric lens DB'!$P$4,'Entocentric lens DB'!$B$4:$T$4,0),0),"")</f>
        <v/>
      </c>
      <c r="I27" s="42" t="str">
        <f>IFERROR(VLOOKUP($C27,'Entocentric lens DB'!$B$5:$T$309,MATCH('Entocentric lens DB'!$Q$4,'Entocentric lens DB'!$B$4:$T$4,0),0),"")</f>
        <v/>
      </c>
      <c r="J27" s="35" t="str">
        <f>IFERROR(VLOOKUP($I27,'Optotune lens DB'!$B$5:$I$23,MATCH('Optotune lens DB'!$I$4,'Optotune lens DB'!$B$4:$I$4,0),0),"")</f>
        <v/>
      </c>
      <c r="K27" s="3" t="s">
        <v>519</v>
      </c>
      <c r="L27" s="35"/>
      <c r="M27" s="32" t="e">
        <f>VLOOKUP(C27,'Entocentric lens DB'!$B$5:$T$132,4,FALSE)</f>
        <v>#N/A</v>
      </c>
      <c r="N27" s="32"/>
      <c r="O27" s="32"/>
      <c r="P27" s="35"/>
      <c r="Q27" s="45"/>
    </row>
    <row r="28" spans="2:17">
      <c r="B28" s="3" t="str">
        <f>IFERROR(VLOOKUP($C28,'Entocentric lens DB'!$B$5:$T$309,MATCH('Entocentric lens DB'!$C$4,'Entocentric lens DB'!$B$4:$T$4,0),0),"")</f>
        <v/>
      </c>
      <c r="C28" s="49" t="s">
        <v>299</v>
      </c>
      <c r="D28" s="35" t="str">
        <f>IFERROR(VLOOKUP($C28,'Entocentric lens DB'!$B$5:$T$309,MATCH('Entocentric lens DB'!$D$4,'Entocentric lens DB'!$B$4:$T$4,0),0),"")</f>
        <v/>
      </c>
      <c r="E28" s="35" t="str">
        <f>IFERROR(VLOOKUP($C28,'Entocentric lens DB'!$B$5:$T$309,MATCH('Entocentric lens DB'!$E$4,'Entocentric lens DB'!$B$4:$T$4,0),0),"")</f>
        <v/>
      </c>
      <c r="F28" s="35" t="str">
        <f>IFERROR(VLOOKUP($C28,'Entocentric lens DB'!$B$5:$T$309,MATCH('Entocentric lens DB'!$F$4,'Entocentric lens DB'!$B$4:$T$4,0),0),"")</f>
        <v/>
      </c>
      <c r="G28" s="35" t="str">
        <f>IFERROR(VLOOKUP($C28,'Entocentric lens DB'!$B$5:$T$309,MATCH('Entocentric lens DB'!$G$4,'Entocentric lens DB'!$B$4:$T$4,0),0),"")</f>
        <v/>
      </c>
      <c r="H28" s="35" t="str">
        <f>IFERROR(VLOOKUP($C28,'Entocentric lens DB'!$B$5:$T$309,MATCH('Entocentric lens DB'!$P$4,'Entocentric lens DB'!$B$4:$T$4,0),0),"")</f>
        <v/>
      </c>
      <c r="I28" s="42" t="str">
        <f>IFERROR(VLOOKUP($C28,'Entocentric lens DB'!$B$5:$T$309,MATCH('Entocentric lens DB'!$Q$4,'Entocentric lens DB'!$B$4:$T$4,0),0),"")</f>
        <v/>
      </c>
      <c r="J28" s="35" t="str">
        <f>IFERROR(VLOOKUP($I28,'Optotune lens DB'!$B$5:$I$23,MATCH('Optotune lens DB'!$I$4,'Optotune lens DB'!$B$4:$I$4,0),0),"")</f>
        <v/>
      </c>
      <c r="K28" s="3" t="s">
        <v>519</v>
      </c>
      <c r="L28" s="35"/>
      <c r="M28" s="32" t="e">
        <f>VLOOKUP(C28,'Entocentric lens DB'!$B$5:$T$132,4,FALSE)</f>
        <v>#N/A</v>
      </c>
      <c r="N28" s="32"/>
      <c r="O28" s="32"/>
      <c r="P28" s="35"/>
      <c r="Q28" s="45"/>
    </row>
    <row r="29" spans="2:17">
      <c r="B29" s="3" t="str">
        <f>IFERROR(VLOOKUP($C29,'Entocentric lens DB'!$B$5:$T$309,MATCH('Entocentric lens DB'!$C$4,'Entocentric lens DB'!$B$4:$T$4,0),0),"")</f>
        <v/>
      </c>
      <c r="C29" s="49" t="s">
        <v>300</v>
      </c>
      <c r="D29" s="35" t="str">
        <f>IFERROR(VLOOKUP($C29,'Entocentric lens DB'!$B$5:$T$309,MATCH('Entocentric lens DB'!$D$4,'Entocentric lens DB'!$B$4:$T$4,0),0),"")</f>
        <v/>
      </c>
      <c r="E29" s="35" t="str">
        <f>IFERROR(VLOOKUP($C29,'Entocentric lens DB'!$B$5:$T$309,MATCH('Entocentric lens DB'!$E$4,'Entocentric lens DB'!$B$4:$T$4,0),0),"")</f>
        <v/>
      </c>
      <c r="F29" s="35" t="str">
        <f>IFERROR(VLOOKUP($C29,'Entocentric lens DB'!$B$5:$T$309,MATCH('Entocentric lens DB'!$F$4,'Entocentric lens DB'!$B$4:$T$4,0),0),"")</f>
        <v/>
      </c>
      <c r="G29" s="35" t="str">
        <f>IFERROR(VLOOKUP($C29,'Entocentric lens DB'!$B$5:$T$309,MATCH('Entocentric lens DB'!$G$4,'Entocentric lens DB'!$B$4:$T$4,0),0),"")</f>
        <v/>
      </c>
      <c r="H29" s="35" t="str">
        <f>IFERROR(VLOOKUP($C29,'Entocentric lens DB'!$B$5:$T$309,MATCH('Entocentric lens DB'!$P$4,'Entocentric lens DB'!$B$4:$T$4,0),0),"")</f>
        <v/>
      </c>
      <c r="I29" s="42" t="str">
        <f>IFERROR(VLOOKUP($C29,'Entocentric lens DB'!$B$5:$T$309,MATCH('Entocentric lens DB'!$Q$4,'Entocentric lens DB'!$B$4:$T$4,0),0),"")</f>
        <v/>
      </c>
      <c r="J29" s="35" t="str">
        <f>IFERROR(VLOOKUP($I29,'Optotune lens DB'!$B$5:$I$23,MATCH('Optotune lens DB'!$I$4,'Optotune lens DB'!$B$4:$I$4,0),0),"")</f>
        <v/>
      </c>
      <c r="K29" s="3" t="s">
        <v>519</v>
      </c>
      <c r="L29" s="35"/>
      <c r="M29" s="32" t="e">
        <f>VLOOKUP(C29,'Entocentric lens DB'!$B$5:$T$132,4,FALSE)</f>
        <v>#N/A</v>
      </c>
      <c r="N29" s="32"/>
      <c r="O29" s="32"/>
      <c r="P29" s="35"/>
      <c r="Q29" s="45"/>
    </row>
    <row r="30" spans="2:17">
      <c r="B30" s="3" t="str">
        <f>IFERROR(VLOOKUP($C30,'Entocentric lens DB'!$B$5:$T$309,MATCH('Entocentric lens DB'!$C$4,'Entocentric lens DB'!$B$4:$T$4,0),0),"")</f>
        <v/>
      </c>
      <c r="C30" s="49" t="s">
        <v>301</v>
      </c>
      <c r="D30" s="35" t="str">
        <f>IFERROR(VLOOKUP($C30,'Entocentric lens DB'!$B$5:$T$309,MATCH('Entocentric lens DB'!$D$4,'Entocentric lens DB'!$B$4:$T$4,0),0),"")</f>
        <v/>
      </c>
      <c r="E30" s="35" t="str">
        <f>IFERROR(VLOOKUP($C30,'Entocentric lens DB'!$B$5:$T$309,MATCH('Entocentric lens DB'!$E$4,'Entocentric lens DB'!$B$4:$T$4,0),0),"")</f>
        <v/>
      </c>
      <c r="F30" s="35" t="str">
        <f>IFERROR(VLOOKUP($C30,'Entocentric lens DB'!$B$5:$T$309,MATCH('Entocentric lens DB'!$F$4,'Entocentric lens DB'!$B$4:$T$4,0),0),"")</f>
        <v/>
      </c>
      <c r="G30" s="35" t="str">
        <f>IFERROR(VLOOKUP($C30,'Entocentric lens DB'!$B$5:$T$309,MATCH('Entocentric lens DB'!$G$4,'Entocentric lens DB'!$B$4:$T$4,0),0),"")</f>
        <v/>
      </c>
      <c r="H30" s="35" t="str">
        <f>IFERROR(VLOOKUP($C30,'Entocentric lens DB'!$B$5:$T$309,MATCH('Entocentric lens DB'!$P$4,'Entocentric lens DB'!$B$4:$T$4,0),0),"")</f>
        <v/>
      </c>
      <c r="I30" s="42" t="str">
        <f>IFERROR(VLOOKUP($C30,'Entocentric lens DB'!$B$5:$T$309,MATCH('Entocentric lens DB'!$Q$4,'Entocentric lens DB'!$B$4:$T$4,0),0),"")</f>
        <v/>
      </c>
      <c r="J30" s="35" t="str">
        <f>IFERROR(VLOOKUP($I30,'Optotune lens DB'!$B$5:$I$23,MATCH('Optotune lens DB'!$I$4,'Optotune lens DB'!$B$4:$I$4,0),0),"")</f>
        <v/>
      </c>
      <c r="K30" s="3" t="s">
        <v>519</v>
      </c>
      <c r="L30" s="35"/>
      <c r="M30" s="32" t="e">
        <f>VLOOKUP(C30,'Entocentric lens DB'!$B$5:$T$132,4,FALSE)</f>
        <v>#N/A</v>
      </c>
      <c r="N30" s="32"/>
      <c r="O30" s="32"/>
      <c r="P30" s="35"/>
      <c r="Q30" s="45"/>
    </row>
    <row r="31" spans="2:17">
      <c r="B31" s="3" t="str">
        <f>IFERROR(VLOOKUP($C31,'Entocentric lens DB'!$B$5:$T$309,MATCH('Entocentric lens DB'!$C$4,'Entocentric lens DB'!$B$4:$T$4,0),0),"")</f>
        <v/>
      </c>
      <c r="C31" s="49" t="s">
        <v>302</v>
      </c>
      <c r="D31" s="35" t="str">
        <f>IFERROR(VLOOKUP($C31,'Entocentric lens DB'!$B$5:$T$309,MATCH('Entocentric lens DB'!$D$4,'Entocentric lens DB'!$B$4:$T$4,0),0),"")</f>
        <v/>
      </c>
      <c r="E31" s="35" t="str">
        <f>IFERROR(VLOOKUP($C31,'Entocentric lens DB'!$B$5:$T$309,MATCH('Entocentric lens DB'!$E$4,'Entocentric lens DB'!$B$4:$T$4,0),0),"")</f>
        <v/>
      </c>
      <c r="F31" s="35" t="str">
        <f>IFERROR(VLOOKUP($C31,'Entocentric lens DB'!$B$5:$T$309,MATCH('Entocentric lens DB'!$F$4,'Entocentric lens DB'!$B$4:$T$4,0),0),"")</f>
        <v/>
      </c>
      <c r="G31" s="35" t="str">
        <f>IFERROR(VLOOKUP($C31,'Entocentric lens DB'!$B$5:$T$309,MATCH('Entocentric lens DB'!$G$4,'Entocentric lens DB'!$B$4:$T$4,0),0),"")</f>
        <v/>
      </c>
      <c r="H31" s="35" t="str">
        <f>IFERROR(VLOOKUP($C31,'Entocentric lens DB'!$B$5:$T$309,MATCH('Entocentric lens DB'!$P$4,'Entocentric lens DB'!$B$4:$T$4,0),0),"")</f>
        <v/>
      </c>
      <c r="I31" s="42" t="str">
        <f>IFERROR(VLOOKUP($C31,'Entocentric lens DB'!$B$5:$T$309,MATCH('Entocentric lens DB'!$Q$4,'Entocentric lens DB'!$B$4:$T$4,0),0),"")</f>
        <v/>
      </c>
      <c r="J31" s="35" t="str">
        <f>IFERROR(VLOOKUP($I31,'Optotune lens DB'!$B$5:$I$23,MATCH('Optotune lens DB'!$I$4,'Optotune lens DB'!$B$4:$I$4,0),0),"")</f>
        <v/>
      </c>
      <c r="K31" s="3" t="s">
        <v>519</v>
      </c>
      <c r="L31" s="35"/>
      <c r="M31" s="32" t="e">
        <f>VLOOKUP(C31,'Entocentric lens DB'!$B$5:$T$132,4,FALSE)</f>
        <v>#N/A</v>
      </c>
      <c r="N31" s="32"/>
      <c r="O31" s="32"/>
      <c r="P31" s="35"/>
      <c r="Q31" s="45"/>
    </row>
    <row r="32" spans="2:17">
      <c r="B32" s="3" t="str">
        <f>IFERROR(VLOOKUP($C32,'Entocentric lens DB'!$B$5:$T$309,MATCH('Entocentric lens DB'!$C$4,'Entocentric lens DB'!$B$4:$T$4,0),0),"")</f>
        <v/>
      </c>
      <c r="C32" s="49" t="s">
        <v>303</v>
      </c>
      <c r="D32" s="35" t="str">
        <f>IFERROR(VLOOKUP($C32,'Entocentric lens DB'!$B$5:$T$309,MATCH('Entocentric lens DB'!$D$4,'Entocentric lens DB'!$B$4:$T$4,0),0),"")</f>
        <v/>
      </c>
      <c r="E32" s="35" t="str">
        <f>IFERROR(VLOOKUP($C32,'Entocentric lens DB'!$B$5:$T$309,MATCH('Entocentric lens DB'!$E$4,'Entocentric lens DB'!$B$4:$T$4,0),0),"")</f>
        <v/>
      </c>
      <c r="F32" s="35" t="str">
        <f>IFERROR(VLOOKUP($C32,'Entocentric lens DB'!$B$5:$T$309,MATCH('Entocentric lens DB'!$F$4,'Entocentric lens DB'!$B$4:$T$4,0),0),"")</f>
        <v/>
      </c>
      <c r="G32" s="35" t="str">
        <f>IFERROR(VLOOKUP($C32,'Entocentric lens DB'!$B$5:$T$309,MATCH('Entocentric lens DB'!$G$4,'Entocentric lens DB'!$B$4:$T$4,0),0),"")</f>
        <v/>
      </c>
      <c r="H32" s="35" t="str">
        <f>IFERROR(VLOOKUP($C32,'Entocentric lens DB'!$B$5:$T$309,MATCH('Entocentric lens DB'!$P$4,'Entocentric lens DB'!$B$4:$T$4,0),0),"")</f>
        <v/>
      </c>
      <c r="I32" s="42" t="str">
        <f>IFERROR(VLOOKUP($C32,'Entocentric lens DB'!$B$5:$T$309,MATCH('Entocentric lens DB'!$Q$4,'Entocentric lens DB'!$B$4:$T$4,0),0),"")</f>
        <v/>
      </c>
      <c r="J32" s="35" t="str">
        <f>IFERROR(VLOOKUP($I32,'Optotune lens DB'!$B$5:$I$23,MATCH('Optotune lens DB'!$I$4,'Optotune lens DB'!$B$4:$I$4,0),0),"")</f>
        <v/>
      </c>
      <c r="K32" s="3" t="s">
        <v>519</v>
      </c>
      <c r="L32" s="35"/>
      <c r="M32" s="32" t="e">
        <f>VLOOKUP(C32,'Entocentric lens DB'!$B$5:$T$132,4,FALSE)</f>
        <v>#N/A</v>
      </c>
      <c r="N32" s="32"/>
      <c r="O32" s="32"/>
      <c r="P32" s="35"/>
      <c r="Q32" s="45"/>
    </row>
    <row r="33" spans="2:17">
      <c r="B33" s="3" t="str">
        <f>IFERROR(VLOOKUP($C33,'Entocentric lens DB'!$B$5:$T$309,MATCH('Entocentric lens DB'!$C$4,'Entocentric lens DB'!$B$4:$T$4,0),0),"")</f>
        <v/>
      </c>
      <c r="C33" s="49" t="s">
        <v>304</v>
      </c>
      <c r="D33" s="35" t="str">
        <f>IFERROR(VLOOKUP($C33,'Entocentric lens DB'!$B$5:$T$309,MATCH('Entocentric lens DB'!$D$4,'Entocentric lens DB'!$B$4:$T$4,0),0),"")</f>
        <v/>
      </c>
      <c r="E33" s="35" t="str">
        <f>IFERROR(VLOOKUP($C33,'Entocentric lens DB'!$B$5:$T$309,MATCH('Entocentric lens DB'!$E$4,'Entocentric lens DB'!$B$4:$T$4,0),0),"")</f>
        <v/>
      </c>
      <c r="F33" s="35" t="str">
        <f>IFERROR(VLOOKUP($C33,'Entocentric lens DB'!$B$5:$T$309,MATCH('Entocentric lens DB'!$F$4,'Entocentric lens DB'!$B$4:$T$4,0),0),"")</f>
        <v/>
      </c>
      <c r="G33" s="35" t="str">
        <f>IFERROR(VLOOKUP($C33,'Entocentric lens DB'!$B$5:$T$309,MATCH('Entocentric lens DB'!$G$4,'Entocentric lens DB'!$B$4:$T$4,0),0),"")</f>
        <v/>
      </c>
      <c r="H33" s="35" t="str">
        <f>IFERROR(VLOOKUP($C33,'Entocentric lens DB'!$B$5:$T$309,MATCH('Entocentric lens DB'!$P$4,'Entocentric lens DB'!$B$4:$T$4,0),0),"")</f>
        <v/>
      </c>
      <c r="I33" s="42" t="str">
        <f>IFERROR(VLOOKUP($C33,'Entocentric lens DB'!$B$5:$T$309,MATCH('Entocentric lens DB'!$Q$4,'Entocentric lens DB'!$B$4:$T$4,0),0),"")</f>
        <v/>
      </c>
      <c r="J33" s="35" t="str">
        <f>IFERROR(VLOOKUP($I33,'Optotune lens DB'!$B$5:$I$23,MATCH('Optotune lens DB'!$I$4,'Optotune lens DB'!$B$4:$I$4,0),0),"")</f>
        <v/>
      </c>
      <c r="K33" s="3" t="s">
        <v>519</v>
      </c>
      <c r="L33" s="35"/>
      <c r="M33" s="32" t="e">
        <f>VLOOKUP(C33,'Entocentric lens DB'!$B$5:$T$132,4,FALSE)</f>
        <v>#N/A</v>
      </c>
      <c r="N33" s="32"/>
      <c r="O33" s="32"/>
      <c r="P33" s="35"/>
      <c r="Q33" s="45"/>
    </row>
    <row r="34" spans="2:17">
      <c r="B34" s="3" t="str">
        <f>IFERROR(VLOOKUP($C34,'Entocentric lens DB'!$B$5:$T$309,MATCH('Entocentric lens DB'!$C$4,'Entocentric lens DB'!$B$4:$T$4,0),0),"")</f>
        <v/>
      </c>
      <c r="C34" s="49" t="s">
        <v>305</v>
      </c>
      <c r="D34" s="35" t="str">
        <f>IFERROR(VLOOKUP($C34,'Entocentric lens DB'!$B$5:$T$309,MATCH('Entocentric lens DB'!$D$4,'Entocentric lens DB'!$B$4:$T$4,0),0),"")</f>
        <v/>
      </c>
      <c r="E34" s="35" t="str">
        <f>IFERROR(VLOOKUP($C34,'Entocentric lens DB'!$B$5:$T$309,MATCH('Entocentric lens DB'!$E$4,'Entocentric lens DB'!$B$4:$T$4,0),0),"")</f>
        <v/>
      </c>
      <c r="F34" s="35" t="str">
        <f>IFERROR(VLOOKUP($C34,'Entocentric lens DB'!$B$5:$T$309,MATCH('Entocentric lens DB'!$F$4,'Entocentric lens DB'!$B$4:$T$4,0),0),"")</f>
        <v/>
      </c>
      <c r="G34" s="35" t="str">
        <f>IFERROR(VLOOKUP($C34,'Entocentric lens DB'!$B$5:$T$309,MATCH('Entocentric lens DB'!$G$4,'Entocentric lens DB'!$B$4:$T$4,0),0),"")</f>
        <v/>
      </c>
      <c r="H34" s="35" t="str">
        <f>IFERROR(VLOOKUP($C34,'Entocentric lens DB'!$B$5:$T$309,MATCH('Entocentric lens DB'!$P$4,'Entocentric lens DB'!$B$4:$T$4,0),0),"")</f>
        <v/>
      </c>
      <c r="I34" s="42" t="str">
        <f>IFERROR(VLOOKUP($C34,'Entocentric lens DB'!$B$5:$T$309,MATCH('Entocentric lens DB'!$Q$4,'Entocentric lens DB'!$B$4:$T$4,0),0),"")</f>
        <v/>
      </c>
      <c r="J34" s="35" t="str">
        <f>IFERROR(VLOOKUP($I34,'Optotune lens DB'!$B$5:$I$23,MATCH('Optotune lens DB'!$I$4,'Optotune lens DB'!$B$4:$I$4,0),0),"")</f>
        <v/>
      </c>
      <c r="K34" s="3" t="s">
        <v>519</v>
      </c>
      <c r="L34" s="35"/>
      <c r="M34" s="32" t="e">
        <f>VLOOKUP(C34,'Entocentric lens DB'!$B$5:$T$132,4,FALSE)</f>
        <v>#N/A</v>
      </c>
      <c r="N34" s="32"/>
      <c r="O34" s="32"/>
      <c r="P34" s="35"/>
      <c r="Q34" s="45"/>
    </row>
    <row r="35" spans="2:17">
      <c r="B35" s="3" t="str">
        <f>IFERROR(VLOOKUP($C35,'Entocentric lens DB'!$B$5:$T$309,MATCH('Entocentric lens DB'!$C$4,'Entocentric lens DB'!$B$4:$T$4,0),0),"")</f>
        <v/>
      </c>
      <c r="C35" s="49" t="s">
        <v>306</v>
      </c>
      <c r="D35" s="35" t="str">
        <f>IFERROR(VLOOKUP($C35,'Entocentric lens DB'!$B$5:$T$309,MATCH('Entocentric lens DB'!$D$4,'Entocentric lens DB'!$B$4:$T$4,0),0),"")</f>
        <v/>
      </c>
      <c r="E35" s="35" t="str">
        <f>IFERROR(VLOOKUP($C35,'Entocentric lens DB'!$B$5:$T$309,MATCH('Entocentric lens DB'!$E$4,'Entocentric lens DB'!$B$4:$T$4,0),0),"")</f>
        <v/>
      </c>
      <c r="F35" s="35" t="str">
        <f>IFERROR(VLOOKUP($C35,'Entocentric lens DB'!$B$5:$T$309,MATCH('Entocentric lens DB'!$F$4,'Entocentric lens DB'!$B$4:$T$4,0),0),"")</f>
        <v/>
      </c>
      <c r="G35" s="35" t="str">
        <f>IFERROR(VLOOKUP($C35,'Entocentric lens DB'!$B$5:$T$309,MATCH('Entocentric lens DB'!$G$4,'Entocentric lens DB'!$B$4:$T$4,0),0),"")</f>
        <v/>
      </c>
      <c r="H35" s="35" t="str">
        <f>IFERROR(VLOOKUP($C35,'Entocentric lens DB'!$B$5:$T$309,MATCH('Entocentric lens DB'!$P$4,'Entocentric lens DB'!$B$4:$T$4,0),0),"")</f>
        <v/>
      </c>
      <c r="I35" s="42" t="str">
        <f>IFERROR(VLOOKUP($C35,'Entocentric lens DB'!$B$5:$T$309,MATCH('Entocentric lens DB'!$Q$4,'Entocentric lens DB'!$B$4:$T$4,0),0),"")</f>
        <v/>
      </c>
      <c r="J35" s="35" t="str">
        <f>IFERROR(VLOOKUP($I35,'Optotune lens DB'!$B$5:$I$23,MATCH('Optotune lens DB'!$I$4,'Optotune lens DB'!$B$4:$I$4,0),0),"")</f>
        <v/>
      </c>
      <c r="K35" s="3" t="s">
        <v>519</v>
      </c>
      <c r="L35" s="35"/>
      <c r="M35" s="32" t="e">
        <f>VLOOKUP(C35,'Entocentric lens DB'!$B$5:$T$132,4,FALSE)</f>
        <v>#N/A</v>
      </c>
      <c r="N35" s="32"/>
      <c r="O35" s="32"/>
      <c r="P35" s="35"/>
      <c r="Q35" s="45"/>
    </row>
    <row r="36" spans="2:17">
      <c r="B36" s="3" t="str">
        <f>IFERROR(VLOOKUP($C36,'Entocentric lens DB'!$B$5:$T$309,MATCH('Entocentric lens DB'!$C$4,'Entocentric lens DB'!$B$4:$T$4,0),0),"")</f>
        <v/>
      </c>
      <c r="C36" s="49" t="s">
        <v>307</v>
      </c>
      <c r="D36" s="35" t="str">
        <f>IFERROR(VLOOKUP($C36,'Entocentric lens DB'!$B$5:$T$309,MATCH('Entocentric lens DB'!$D$4,'Entocentric lens DB'!$B$4:$T$4,0),0),"")</f>
        <v/>
      </c>
      <c r="E36" s="35" t="str">
        <f>IFERROR(VLOOKUP($C36,'Entocentric lens DB'!$B$5:$T$309,MATCH('Entocentric lens DB'!$E$4,'Entocentric lens DB'!$B$4:$T$4,0),0),"")</f>
        <v/>
      </c>
      <c r="F36" s="35" t="str">
        <f>IFERROR(VLOOKUP($C36,'Entocentric lens DB'!$B$5:$T$309,MATCH('Entocentric lens DB'!$F$4,'Entocentric lens DB'!$B$4:$T$4,0),0),"")</f>
        <v/>
      </c>
      <c r="G36" s="35" t="str">
        <f>IFERROR(VLOOKUP($C36,'Entocentric lens DB'!$B$5:$T$309,MATCH('Entocentric lens DB'!$G$4,'Entocentric lens DB'!$B$4:$T$4,0),0),"")</f>
        <v/>
      </c>
      <c r="H36" s="35" t="str">
        <f>IFERROR(VLOOKUP($C36,'Entocentric lens DB'!$B$5:$T$309,MATCH('Entocentric lens DB'!$P$4,'Entocentric lens DB'!$B$4:$T$4,0),0),"")</f>
        <v/>
      </c>
      <c r="I36" s="42" t="str">
        <f>IFERROR(VLOOKUP($C36,'Entocentric lens DB'!$B$5:$T$309,MATCH('Entocentric lens DB'!$Q$4,'Entocentric lens DB'!$B$4:$T$4,0),0),"")</f>
        <v/>
      </c>
      <c r="J36" s="35" t="str">
        <f>IFERROR(VLOOKUP($I36,'Optotune lens DB'!$B$5:$I$23,MATCH('Optotune lens DB'!$I$4,'Optotune lens DB'!$B$4:$I$4,0),0),"")</f>
        <v/>
      </c>
      <c r="K36" s="3" t="s">
        <v>519</v>
      </c>
      <c r="L36" s="35"/>
      <c r="M36" s="32" t="e">
        <f>VLOOKUP(C36,'Entocentric lens DB'!$B$5:$T$132,4,FALSE)</f>
        <v>#N/A</v>
      </c>
      <c r="N36" s="32"/>
      <c r="O36" s="32"/>
      <c r="P36" s="35"/>
      <c r="Q36" s="45"/>
    </row>
    <row r="37" spans="2:17">
      <c r="B37" s="3" t="str">
        <f>IFERROR(VLOOKUP($C37,'Entocentric lens DB'!$B$5:$T$309,MATCH('Entocentric lens DB'!$C$4,'Entocentric lens DB'!$B$4:$T$4,0),0),"")</f>
        <v/>
      </c>
      <c r="C37" s="49" t="s">
        <v>308</v>
      </c>
      <c r="D37" s="35" t="str">
        <f>IFERROR(VLOOKUP($C37,'Entocentric lens DB'!$B$5:$T$309,MATCH('Entocentric lens DB'!$D$4,'Entocentric lens DB'!$B$4:$T$4,0),0),"")</f>
        <v/>
      </c>
      <c r="E37" s="35" t="str">
        <f>IFERROR(VLOOKUP($C37,'Entocentric lens DB'!$B$5:$T$309,MATCH('Entocentric lens DB'!$E$4,'Entocentric lens DB'!$B$4:$T$4,0),0),"")</f>
        <v/>
      </c>
      <c r="F37" s="35" t="str">
        <f>IFERROR(VLOOKUP($C37,'Entocentric lens DB'!$B$5:$T$309,MATCH('Entocentric lens DB'!$F$4,'Entocentric lens DB'!$B$4:$T$4,0),0),"")</f>
        <v/>
      </c>
      <c r="G37" s="35" t="str">
        <f>IFERROR(VLOOKUP($C37,'Entocentric lens DB'!$B$5:$T$309,MATCH('Entocentric lens DB'!$G$4,'Entocentric lens DB'!$B$4:$T$4,0),0),"")</f>
        <v/>
      </c>
      <c r="H37" s="35" t="str">
        <f>IFERROR(VLOOKUP($C37,'Entocentric lens DB'!$B$5:$T$309,MATCH('Entocentric lens DB'!$P$4,'Entocentric lens DB'!$B$4:$T$4,0),0),"")</f>
        <v/>
      </c>
      <c r="I37" s="42" t="str">
        <f>IFERROR(VLOOKUP($C37,'Entocentric lens DB'!$B$5:$T$309,MATCH('Entocentric lens DB'!$Q$4,'Entocentric lens DB'!$B$4:$T$4,0),0),"")</f>
        <v/>
      </c>
      <c r="J37" s="35" t="str">
        <f>IFERROR(VLOOKUP($I37,'Optotune lens DB'!$B$5:$I$23,MATCH('Optotune lens DB'!$I$4,'Optotune lens DB'!$B$4:$I$4,0),0),"")</f>
        <v/>
      </c>
      <c r="K37" s="3" t="s">
        <v>519</v>
      </c>
      <c r="L37" s="35"/>
      <c r="M37" s="32" t="e">
        <f>VLOOKUP(C37,'Entocentric lens DB'!$B$5:$T$132,4,FALSE)</f>
        <v>#N/A</v>
      </c>
      <c r="N37" s="32"/>
      <c r="O37" s="32"/>
      <c r="P37" s="35"/>
      <c r="Q37" s="45"/>
    </row>
    <row r="38" spans="2:17">
      <c r="B38" s="3" t="str">
        <f>IFERROR(VLOOKUP($C38,'Entocentric lens DB'!$B$5:$T$309,MATCH('Entocentric lens DB'!$C$4,'Entocentric lens DB'!$B$4:$T$4,0),0),"")</f>
        <v/>
      </c>
      <c r="C38" s="49" t="s">
        <v>309</v>
      </c>
      <c r="D38" s="35" t="str">
        <f>IFERROR(VLOOKUP($C38,'Entocentric lens DB'!$B$5:$T$309,MATCH('Entocentric lens DB'!$D$4,'Entocentric lens DB'!$B$4:$T$4,0),0),"")</f>
        <v/>
      </c>
      <c r="E38" s="35" t="str">
        <f>IFERROR(VLOOKUP($C38,'Entocentric lens DB'!$B$5:$T$309,MATCH('Entocentric lens DB'!$E$4,'Entocentric lens DB'!$B$4:$T$4,0),0),"")</f>
        <v/>
      </c>
      <c r="F38" s="35" t="str">
        <f>IFERROR(VLOOKUP($C38,'Entocentric lens DB'!$B$5:$T$309,MATCH('Entocentric lens DB'!$F$4,'Entocentric lens DB'!$B$4:$T$4,0),0),"")</f>
        <v/>
      </c>
      <c r="G38" s="35" t="str">
        <f>IFERROR(VLOOKUP($C38,'Entocentric lens DB'!$B$5:$T$309,MATCH('Entocentric lens DB'!$G$4,'Entocentric lens DB'!$B$4:$T$4,0),0),"")</f>
        <v/>
      </c>
      <c r="H38" s="35" t="str">
        <f>IFERROR(VLOOKUP($C38,'Entocentric lens DB'!$B$5:$T$309,MATCH('Entocentric lens DB'!$P$4,'Entocentric lens DB'!$B$4:$T$4,0),0),"")</f>
        <v/>
      </c>
      <c r="I38" s="42" t="str">
        <f>IFERROR(VLOOKUP($C38,'Entocentric lens DB'!$B$5:$T$309,MATCH('Entocentric lens DB'!$Q$4,'Entocentric lens DB'!$B$4:$T$4,0),0),"")</f>
        <v/>
      </c>
      <c r="J38" s="35" t="str">
        <f>IFERROR(VLOOKUP($I38,'Optotune lens DB'!$B$5:$I$23,MATCH('Optotune lens DB'!$I$4,'Optotune lens DB'!$B$4:$I$4,0),0),"")</f>
        <v/>
      </c>
      <c r="K38" s="3" t="s">
        <v>519</v>
      </c>
      <c r="L38" s="35"/>
      <c r="M38" s="32" t="e">
        <f>VLOOKUP(C38,'Entocentric lens DB'!$B$5:$T$132,4,FALSE)</f>
        <v>#N/A</v>
      </c>
      <c r="N38" s="32"/>
      <c r="O38" s="32"/>
      <c r="P38" s="35"/>
      <c r="Q38" s="45"/>
    </row>
    <row r="39" spans="2:17">
      <c r="B39" s="3" t="str">
        <f>IFERROR(VLOOKUP($C39,'Entocentric lens DB'!$B$5:$T$309,MATCH('Entocentric lens DB'!$C$4,'Entocentric lens DB'!$B$4:$T$4,0),0),"")</f>
        <v/>
      </c>
      <c r="C39" s="49" t="s">
        <v>311</v>
      </c>
      <c r="D39" s="35" t="str">
        <f>IFERROR(VLOOKUP($C39,'Entocentric lens DB'!$B$5:$T$309,MATCH('Entocentric lens DB'!$D$4,'Entocentric lens DB'!$B$4:$T$4,0),0),"")</f>
        <v/>
      </c>
      <c r="E39" s="35" t="str">
        <f>IFERROR(VLOOKUP($C39,'Entocentric lens DB'!$B$5:$T$309,MATCH('Entocentric lens DB'!$E$4,'Entocentric lens DB'!$B$4:$T$4,0),0),"")</f>
        <v/>
      </c>
      <c r="F39" s="35" t="str">
        <f>IFERROR(VLOOKUP($C39,'Entocentric lens DB'!$B$5:$T$309,MATCH('Entocentric lens DB'!$F$4,'Entocentric lens DB'!$B$4:$T$4,0),0),"")</f>
        <v/>
      </c>
      <c r="G39" s="35" t="str">
        <f>IFERROR(VLOOKUP($C39,'Entocentric lens DB'!$B$5:$T$309,MATCH('Entocentric lens DB'!$G$4,'Entocentric lens DB'!$B$4:$T$4,0),0),"")</f>
        <v/>
      </c>
      <c r="H39" s="35" t="str">
        <f>IFERROR(VLOOKUP($C39,'Entocentric lens DB'!$B$5:$T$309,MATCH('Entocentric lens DB'!$P$4,'Entocentric lens DB'!$B$4:$T$4,0),0),"")</f>
        <v/>
      </c>
      <c r="I39" s="42" t="str">
        <f>IFERROR(VLOOKUP($C39,'Entocentric lens DB'!$B$5:$T$309,MATCH('Entocentric lens DB'!$Q$4,'Entocentric lens DB'!$B$4:$T$4,0),0),"")</f>
        <v/>
      </c>
      <c r="J39" s="35" t="str">
        <f>IFERROR(VLOOKUP($I39,'Optotune lens DB'!$B$5:$I$23,MATCH('Optotune lens DB'!$I$4,'Optotune lens DB'!$B$4:$I$4,0),0),"")</f>
        <v/>
      </c>
      <c r="K39" s="3" t="s">
        <v>519</v>
      </c>
      <c r="L39" s="35"/>
      <c r="M39" s="32" t="e">
        <f>VLOOKUP(C39,'Entocentric lens DB'!$B$5:$T$132,4,FALSE)</f>
        <v>#N/A</v>
      </c>
      <c r="N39" s="32"/>
      <c r="O39" s="32"/>
      <c r="P39" s="35"/>
      <c r="Q39" s="45"/>
    </row>
    <row r="40" spans="2:17">
      <c r="B40" s="3" t="str">
        <f>IFERROR(VLOOKUP($C40,'Entocentric lens DB'!$B$5:$T$309,MATCH('Entocentric lens DB'!$C$4,'Entocentric lens DB'!$B$4:$T$4,0),0),"")</f>
        <v/>
      </c>
      <c r="C40" s="49" t="s">
        <v>312</v>
      </c>
      <c r="D40" s="35" t="str">
        <f>IFERROR(VLOOKUP($C40,'Entocentric lens DB'!$B$5:$T$309,MATCH('Entocentric lens DB'!$D$4,'Entocentric lens DB'!$B$4:$T$4,0),0),"")</f>
        <v/>
      </c>
      <c r="E40" s="35" t="str">
        <f>IFERROR(VLOOKUP($C40,'Entocentric lens DB'!$B$5:$T$309,MATCH('Entocentric lens DB'!$E$4,'Entocentric lens DB'!$B$4:$T$4,0),0),"")</f>
        <v/>
      </c>
      <c r="F40" s="35" t="str">
        <f>IFERROR(VLOOKUP($C40,'Entocentric lens DB'!$B$5:$T$309,MATCH('Entocentric lens DB'!$F$4,'Entocentric lens DB'!$B$4:$T$4,0),0),"")</f>
        <v/>
      </c>
      <c r="G40" s="35" t="str">
        <f>IFERROR(VLOOKUP($C40,'Entocentric lens DB'!$B$5:$T$309,MATCH('Entocentric lens DB'!$G$4,'Entocentric lens DB'!$B$4:$T$4,0),0),"")</f>
        <v/>
      </c>
      <c r="H40" s="35" t="str">
        <f>IFERROR(VLOOKUP($C40,'Entocentric lens DB'!$B$5:$T$309,MATCH('Entocentric lens DB'!$P$4,'Entocentric lens DB'!$B$4:$T$4,0),0),"")</f>
        <v/>
      </c>
      <c r="I40" s="42" t="str">
        <f>IFERROR(VLOOKUP($C40,'Entocentric lens DB'!$B$5:$T$309,MATCH('Entocentric lens DB'!$Q$4,'Entocentric lens DB'!$B$4:$T$4,0),0),"")</f>
        <v/>
      </c>
      <c r="J40" s="35" t="str">
        <f>IFERROR(VLOOKUP($I40,'Optotune lens DB'!$B$5:$I$23,MATCH('Optotune lens DB'!$I$4,'Optotune lens DB'!$B$4:$I$4,0),0),"")</f>
        <v/>
      </c>
      <c r="K40" s="3" t="s">
        <v>519</v>
      </c>
      <c r="L40" s="35"/>
      <c r="M40" s="32" t="e">
        <f>VLOOKUP(C40,'Entocentric lens DB'!$B$5:$T$132,4,FALSE)</f>
        <v>#N/A</v>
      </c>
      <c r="N40" s="32"/>
      <c r="O40" s="32"/>
      <c r="P40" s="35"/>
      <c r="Q40" s="45"/>
    </row>
    <row r="41" spans="2:17">
      <c r="B41" s="3" t="str">
        <f>IFERROR(VLOOKUP($C41,'Entocentric lens DB'!$B$5:$T$309,MATCH('Entocentric lens DB'!$C$4,'Entocentric lens DB'!$B$4:$T$4,0),0),"")</f>
        <v/>
      </c>
      <c r="C41" s="49" t="s">
        <v>313</v>
      </c>
      <c r="D41" s="35" t="str">
        <f>IFERROR(VLOOKUP($C41,'Entocentric lens DB'!$B$5:$T$309,MATCH('Entocentric lens DB'!$D$4,'Entocentric lens DB'!$B$4:$T$4,0),0),"")</f>
        <v/>
      </c>
      <c r="E41" s="35" t="str">
        <f>IFERROR(VLOOKUP($C41,'Entocentric lens DB'!$B$5:$T$309,MATCH('Entocentric lens DB'!$E$4,'Entocentric lens DB'!$B$4:$T$4,0),0),"")</f>
        <v/>
      </c>
      <c r="F41" s="35" t="str">
        <f>IFERROR(VLOOKUP($C41,'Entocentric lens DB'!$B$5:$T$309,MATCH('Entocentric lens DB'!$F$4,'Entocentric lens DB'!$B$4:$T$4,0),0),"")</f>
        <v/>
      </c>
      <c r="G41" s="35" t="str">
        <f>IFERROR(VLOOKUP($C41,'Entocentric lens DB'!$B$5:$T$309,MATCH('Entocentric lens DB'!$G$4,'Entocentric lens DB'!$B$4:$T$4,0),0),"")</f>
        <v/>
      </c>
      <c r="H41" s="35" t="str">
        <f>IFERROR(VLOOKUP($C41,'Entocentric lens DB'!$B$5:$T$309,MATCH('Entocentric lens DB'!$P$4,'Entocentric lens DB'!$B$4:$T$4,0),0),"")</f>
        <v/>
      </c>
      <c r="I41" s="42" t="str">
        <f>IFERROR(VLOOKUP($C41,'Entocentric lens DB'!$B$5:$T$309,MATCH('Entocentric lens DB'!$Q$4,'Entocentric lens DB'!$B$4:$T$4,0),0),"")</f>
        <v/>
      </c>
      <c r="J41" s="35" t="str">
        <f>IFERROR(VLOOKUP($I41,'Optotune lens DB'!$B$5:$I$23,MATCH('Optotune lens DB'!$I$4,'Optotune lens DB'!$B$4:$I$4,0),0),"")</f>
        <v/>
      </c>
      <c r="K41" s="3" t="s">
        <v>519</v>
      </c>
      <c r="L41" s="35"/>
      <c r="M41" s="32" t="e">
        <f>VLOOKUP(C41,'Entocentric lens DB'!$B$5:$T$132,4,FALSE)</f>
        <v>#N/A</v>
      </c>
      <c r="N41" s="32"/>
      <c r="O41" s="32"/>
      <c r="P41" s="35"/>
      <c r="Q41" s="45"/>
    </row>
    <row r="42" spans="2:17">
      <c r="B42" s="3" t="str">
        <f>IFERROR(VLOOKUP($C42,'Entocentric lens DB'!$B$5:$T$309,MATCH('Entocentric lens DB'!$C$4,'Entocentric lens DB'!$B$4:$T$4,0),0),"")</f>
        <v/>
      </c>
      <c r="C42" s="49" t="s">
        <v>314</v>
      </c>
      <c r="D42" s="35" t="str">
        <f>IFERROR(VLOOKUP($C42,'Entocentric lens DB'!$B$5:$T$309,MATCH('Entocentric lens DB'!$D$4,'Entocentric lens DB'!$B$4:$T$4,0),0),"")</f>
        <v/>
      </c>
      <c r="E42" s="35" t="str">
        <f>IFERROR(VLOOKUP($C42,'Entocentric lens DB'!$B$5:$T$309,MATCH('Entocentric lens DB'!$E$4,'Entocentric lens DB'!$B$4:$T$4,0),0),"")</f>
        <v/>
      </c>
      <c r="F42" s="35" t="str">
        <f>IFERROR(VLOOKUP($C42,'Entocentric lens DB'!$B$5:$T$309,MATCH('Entocentric lens DB'!$F$4,'Entocentric lens DB'!$B$4:$T$4,0),0),"")</f>
        <v/>
      </c>
      <c r="G42" s="35" t="str">
        <f>IFERROR(VLOOKUP($C42,'Entocentric lens DB'!$B$5:$T$309,MATCH('Entocentric lens DB'!$G$4,'Entocentric lens DB'!$B$4:$T$4,0),0),"")</f>
        <v/>
      </c>
      <c r="H42" s="35" t="str">
        <f>IFERROR(VLOOKUP($C42,'Entocentric lens DB'!$B$5:$T$309,MATCH('Entocentric lens DB'!$P$4,'Entocentric lens DB'!$B$4:$T$4,0),0),"")</f>
        <v/>
      </c>
      <c r="I42" s="42" t="str">
        <f>IFERROR(VLOOKUP($C42,'Entocentric lens DB'!$B$5:$T$309,MATCH('Entocentric lens DB'!$Q$4,'Entocentric lens DB'!$B$4:$T$4,0),0),"")</f>
        <v/>
      </c>
      <c r="J42" s="35" t="str">
        <f>IFERROR(VLOOKUP($I42,'Optotune lens DB'!$B$5:$I$23,MATCH('Optotune lens DB'!$I$4,'Optotune lens DB'!$B$4:$I$4,0),0),"")</f>
        <v/>
      </c>
      <c r="K42" s="3" t="s">
        <v>519</v>
      </c>
      <c r="L42" s="35"/>
      <c r="M42" s="32" t="e">
        <f>VLOOKUP(C42,'Entocentric lens DB'!$B$5:$T$132,4,FALSE)</f>
        <v>#N/A</v>
      </c>
      <c r="N42" s="32"/>
      <c r="O42" s="32"/>
      <c r="P42" s="35"/>
      <c r="Q42" s="45"/>
    </row>
    <row r="43" spans="2:17">
      <c r="B43" s="3" t="str">
        <f>IFERROR(VLOOKUP($C43,'Entocentric lens DB'!$B$5:$T$309,MATCH('Entocentric lens DB'!$C$4,'Entocentric lens DB'!$B$4:$T$4,0),0),"")</f>
        <v/>
      </c>
      <c r="C43" s="49" t="s">
        <v>315</v>
      </c>
      <c r="D43" s="35" t="str">
        <f>IFERROR(VLOOKUP($C43,'Entocentric lens DB'!$B$5:$T$309,MATCH('Entocentric lens DB'!$D$4,'Entocentric lens DB'!$B$4:$T$4,0),0),"")</f>
        <v/>
      </c>
      <c r="E43" s="35" t="str">
        <f>IFERROR(VLOOKUP($C43,'Entocentric lens DB'!$B$5:$T$309,MATCH('Entocentric lens DB'!$E$4,'Entocentric lens DB'!$B$4:$T$4,0),0),"")</f>
        <v/>
      </c>
      <c r="F43" s="35" t="str">
        <f>IFERROR(VLOOKUP($C43,'Entocentric lens DB'!$B$5:$T$309,MATCH('Entocentric lens DB'!$F$4,'Entocentric lens DB'!$B$4:$T$4,0),0),"")</f>
        <v/>
      </c>
      <c r="G43" s="35" t="str">
        <f>IFERROR(VLOOKUP($C43,'Entocentric lens DB'!$B$5:$T$309,MATCH('Entocentric lens DB'!$G$4,'Entocentric lens DB'!$B$4:$T$4,0),0),"")</f>
        <v/>
      </c>
      <c r="H43" s="35" t="str">
        <f>IFERROR(VLOOKUP($C43,'Entocentric lens DB'!$B$5:$T$309,MATCH('Entocentric lens DB'!$P$4,'Entocentric lens DB'!$B$4:$T$4,0),0),"")</f>
        <v/>
      </c>
      <c r="I43" s="42" t="str">
        <f>IFERROR(VLOOKUP($C43,'Entocentric lens DB'!$B$5:$T$309,MATCH('Entocentric lens DB'!$Q$4,'Entocentric lens DB'!$B$4:$T$4,0),0),"")</f>
        <v/>
      </c>
      <c r="J43" s="35" t="str">
        <f>IFERROR(VLOOKUP($I43,'Optotune lens DB'!$B$5:$I$23,MATCH('Optotune lens DB'!$I$4,'Optotune lens DB'!$B$4:$I$4,0),0),"")</f>
        <v/>
      </c>
      <c r="K43" s="3" t="s">
        <v>519</v>
      </c>
      <c r="L43" s="35"/>
      <c r="M43" s="32" t="e">
        <f>VLOOKUP(C43,'Entocentric lens DB'!$B$5:$T$132,4,FALSE)</f>
        <v>#N/A</v>
      </c>
      <c r="N43" s="32"/>
      <c r="O43" s="32"/>
      <c r="P43" s="35"/>
      <c r="Q43" s="45"/>
    </row>
    <row r="44" spans="2:17">
      <c r="B44" s="3" t="str">
        <f>IFERROR(VLOOKUP($C44,'Entocentric lens DB'!$B$5:$T$309,MATCH('Entocentric lens DB'!$C$4,'Entocentric lens DB'!$B$4:$T$4,0),0),"")</f>
        <v/>
      </c>
      <c r="C44" s="49" t="s">
        <v>316</v>
      </c>
      <c r="D44" s="35" t="str">
        <f>IFERROR(VLOOKUP($C44,'Entocentric lens DB'!$B$5:$T$309,MATCH('Entocentric lens DB'!$D$4,'Entocentric lens DB'!$B$4:$T$4,0),0),"")</f>
        <v/>
      </c>
      <c r="E44" s="35" t="str">
        <f>IFERROR(VLOOKUP($C44,'Entocentric lens DB'!$B$5:$T$309,MATCH('Entocentric lens DB'!$E$4,'Entocentric lens DB'!$B$4:$T$4,0),0),"")</f>
        <v/>
      </c>
      <c r="F44" s="35" t="str">
        <f>IFERROR(VLOOKUP($C44,'Entocentric lens DB'!$B$5:$T$309,MATCH('Entocentric lens DB'!$F$4,'Entocentric lens DB'!$B$4:$T$4,0),0),"")</f>
        <v/>
      </c>
      <c r="G44" s="35" t="str">
        <f>IFERROR(VLOOKUP($C44,'Entocentric lens DB'!$B$5:$T$309,MATCH('Entocentric lens DB'!$G$4,'Entocentric lens DB'!$B$4:$T$4,0),0),"")</f>
        <v/>
      </c>
      <c r="H44" s="35" t="str">
        <f>IFERROR(VLOOKUP($C44,'Entocentric lens DB'!$B$5:$T$309,MATCH('Entocentric lens DB'!$P$4,'Entocentric lens DB'!$B$4:$T$4,0),0),"")</f>
        <v/>
      </c>
      <c r="I44" s="42" t="str">
        <f>IFERROR(VLOOKUP($C44,'Entocentric lens DB'!$B$5:$T$309,MATCH('Entocentric lens DB'!$Q$4,'Entocentric lens DB'!$B$4:$T$4,0),0),"")</f>
        <v/>
      </c>
      <c r="J44" s="35" t="str">
        <f>IFERROR(VLOOKUP($I44,'Optotune lens DB'!$B$5:$I$23,MATCH('Optotune lens DB'!$I$4,'Optotune lens DB'!$B$4:$I$4,0),0),"")</f>
        <v/>
      </c>
      <c r="K44" s="3" t="s">
        <v>519</v>
      </c>
      <c r="L44" s="35"/>
      <c r="M44" s="32" t="e">
        <f>VLOOKUP(C44,'Entocentric lens DB'!$B$5:$T$132,4,FALSE)</f>
        <v>#N/A</v>
      </c>
      <c r="N44" s="32"/>
      <c r="O44" s="32"/>
      <c r="P44" s="35"/>
      <c r="Q44" s="45"/>
    </row>
    <row r="45" spans="2:17">
      <c r="B45" s="3" t="str">
        <f>IFERROR(VLOOKUP($C45,'Entocentric lens DB'!$B$5:$T$309,MATCH('Entocentric lens DB'!$C$4,'Entocentric lens DB'!$B$4:$T$4,0),0),"")</f>
        <v/>
      </c>
      <c r="C45" s="49" t="s">
        <v>317</v>
      </c>
      <c r="D45" s="35" t="str">
        <f>IFERROR(VLOOKUP($C45,'Entocentric lens DB'!$B$5:$T$309,MATCH('Entocentric lens DB'!$D$4,'Entocentric lens DB'!$B$4:$T$4,0),0),"")</f>
        <v/>
      </c>
      <c r="E45" s="35" t="str">
        <f>IFERROR(VLOOKUP($C45,'Entocentric lens DB'!$B$5:$T$309,MATCH('Entocentric lens DB'!$E$4,'Entocentric lens DB'!$B$4:$T$4,0),0),"")</f>
        <v/>
      </c>
      <c r="F45" s="35" t="str">
        <f>IFERROR(VLOOKUP($C45,'Entocentric lens DB'!$B$5:$T$309,MATCH('Entocentric lens DB'!$F$4,'Entocentric lens DB'!$B$4:$T$4,0),0),"")</f>
        <v/>
      </c>
      <c r="G45" s="35" t="str">
        <f>IFERROR(VLOOKUP($C45,'Entocentric lens DB'!$B$5:$T$309,MATCH('Entocentric lens DB'!$G$4,'Entocentric lens DB'!$B$4:$T$4,0),0),"")</f>
        <v/>
      </c>
      <c r="H45" s="35" t="str">
        <f>IFERROR(VLOOKUP($C45,'Entocentric lens DB'!$B$5:$T$309,MATCH('Entocentric lens DB'!$P$4,'Entocentric lens DB'!$B$4:$T$4,0),0),"")</f>
        <v/>
      </c>
      <c r="I45" s="42" t="str">
        <f>IFERROR(VLOOKUP($C45,'Entocentric lens DB'!$B$5:$T$309,MATCH('Entocentric lens DB'!$Q$4,'Entocentric lens DB'!$B$4:$T$4,0),0),"")</f>
        <v/>
      </c>
      <c r="J45" s="35" t="str">
        <f>IFERROR(VLOOKUP($I45,'Optotune lens DB'!$B$5:$I$23,MATCH('Optotune lens DB'!$I$4,'Optotune lens DB'!$B$4:$I$4,0),0),"")</f>
        <v/>
      </c>
      <c r="K45" s="3" t="s">
        <v>519</v>
      </c>
      <c r="L45" s="35"/>
      <c r="M45" s="32" t="e">
        <f>VLOOKUP(C45,'Entocentric lens DB'!$B$5:$T$132,4,FALSE)</f>
        <v>#N/A</v>
      </c>
      <c r="N45" s="32"/>
      <c r="O45" s="32"/>
      <c r="P45" s="35"/>
      <c r="Q45" s="45"/>
    </row>
    <row r="46" spans="2:17">
      <c r="B46" s="3" t="str">
        <f>IFERROR(VLOOKUP($C46,'Entocentric lens DB'!$B$5:$T$309,MATCH('Entocentric lens DB'!$C$4,'Entocentric lens DB'!$B$4:$T$4,0),0),"")</f>
        <v/>
      </c>
      <c r="C46" s="49" t="s">
        <v>318</v>
      </c>
      <c r="D46" s="35" t="str">
        <f>IFERROR(VLOOKUP($C46,'Entocentric lens DB'!$B$5:$T$309,MATCH('Entocentric lens DB'!$D$4,'Entocentric lens DB'!$B$4:$T$4,0),0),"")</f>
        <v/>
      </c>
      <c r="E46" s="35" t="str">
        <f>IFERROR(VLOOKUP($C46,'Entocentric lens DB'!$B$5:$T$309,MATCH('Entocentric lens DB'!$E$4,'Entocentric lens DB'!$B$4:$T$4,0),0),"")</f>
        <v/>
      </c>
      <c r="F46" s="35" t="str">
        <f>IFERROR(VLOOKUP($C46,'Entocentric lens DB'!$B$5:$T$309,MATCH('Entocentric lens DB'!$F$4,'Entocentric lens DB'!$B$4:$T$4,0),0),"")</f>
        <v/>
      </c>
      <c r="G46" s="35" t="str">
        <f>IFERROR(VLOOKUP($C46,'Entocentric lens DB'!$B$5:$T$309,MATCH('Entocentric lens DB'!$G$4,'Entocentric lens DB'!$B$4:$T$4,0),0),"")</f>
        <v/>
      </c>
      <c r="H46" s="35" t="str">
        <f>IFERROR(VLOOKUP($C46,'Entocentric lens DB'!$B$5:$T$309,MATCH('Entocentric lens DB'!$P$4,'Entocentric lens DB'!$B$4:$T$4,0),0),"")</f>
        <v/>
      </c>
      <c r="I46" s="42" t="str">
        <f>IFERROR(VLOOKUP($C46,'Entocentric lens DB'!$B$5:$T$309,MATCH('Entocentric lens DB'!$Q$4,'Entocentric lens DB'!$B$4:$T$4,0),0),"")</f>
        <v/>
      </c>
      <c r="J46" s="35" t="str">
        <f>IFERROR(VLOOKUP($I46,'Optotune lens DB'!$B$5:$I$23,MATCH('Optotune lens DB'!$I$4,'Optotune lens DB'!$B$4:$I$4,0),0),"")</f>
        <v/>
      </c>
      <c r="K46" s="3" t="s">
        <v>519</v>
      </c>
      <c r="L46" s="35"/>
      <c r="M46" s="32" t="e">
        <f>VLOOKUP(C46,'Entocentric lens DB'!$B$5:$T$132,4,FALSE)</f>
        <v>#N/A</v>
      </c>
      <c r="N46" s="32"/>
      <c r="O46" s="32"/>
      <c r="P46" s="35"/>
      <c r="Q46" s="45"/>
    </row>
    <row r="47" spans="2:17">
      <c r="B47" s="3" t="str">
        <f>IFERROR(VLOOKUP($C47,'Entocentric lens DB'!$B$5:$T$309,MATCH('Entocentric lens DB'!$C$4,'Entocentric lens DB'!$B$4:$T$4,0),0),"")</f>
        <v/>
      </c>
      <c r="C47" s="49" t="s">
        <v>319</v>
      </c>
      <c r="D47" s="35" t="str">
        <f>IFERROR(VLOOKUP($C47,'Entocentric lens DB'!$B$5:$T$309,MATCH('Entocentric lens DB'!$D$4,'Entocentric lens DB'!$B$4:$T$4,0),0),"")</f>
        <v/>
      </c>
      <c r="E47" s="35" t="str">
        <f>IFERROR(VLOOKUP($C47,'Entocentric lens DB'!$B$5:$T$309,MATCH('Entocentric lens DB'!$E$4,'Entocentric lens DB'!$B$4:$T$4,0),0),"")</f>
        <v/>
      </c>
      <c r="F47" s="35" t="str">
        <f>IFERROR(VLOOKUP($C47,'Entocentric lens DB'!$B$5:$T$309,MATCH('Entocentric lens DB'!$F$4,'Entocentric lens DB'!$B$4:$T$4,0),0),"")</f>
        <v/>
      </c>
      <c r="G47" s="35" t="str">
        <f>IFERROR(VLOOKUP($C47,'Entocentric lens DB'!$B$5:$T$309,MATCH('Entocentric lens DB'!$G$4,'Entocentric lens DB'!$B$4:$T$4,0),0),"")</f>
        <v/>
      </c>
      <c r="H47" s="35" t="str">
        <f>IFERROR(VLOOKUP($C47,'Entocentric lens DB'!$B$5:$T$309,MATCH('Entocentric lens DB'!$P$4,'Entocentric lens DB'!$B$4:$T$4,0),0),"")</f>
        <v/>
      </c>
      <c r="I47" s="42" t="str">
        <f>IFERROR(VLOOKUP($C47,'Entocentric lens DB'!$B$5:$T$309,MATCH('Entocentric lens DB'!$Q$4,'Entocentric lens DB'!$B$4:$T$4,0),0),"")</f>
        <v/>
      </c>
      <c r="J47" s="35" t="str">
        <f>IFERROR(VLOOKUP($I47,'Optotune lens DB'!$B$5:$I$23,MATCH('Optotune lens DB'!$I$4,'Optotune lens DB'!$B$4:$I$4,0),0),"")</f>
        <v/>
      </c>
      <c r="K47" s="3" t="s">
        <v>519</v>
      </c>
      <c r="L47" s="35"/>
      <c r="M47" s="32" t="e">
        <f>VLOOKUP(C47,'Entocentric lens DB'!$B$5:$T$132,4,FALSE)</f>
        <v>#N/A</v>
      </c>
      <c r="N47" s="32"/>
      <c r="O47" s="32"/>
      <c r="P47" s="35"/>
      <c r="Q47" s="45"/>
    </row>
    <row r="48" spans="2:17">
      <c r="B48" s="3" t="str">
        <f>IFERROR(VLOOKUP($C48,'Entocentric lens DB'!$B$5:$T$309,MATCH('Entocentric lens DB'!$C$4,'Entocentric lens DB'!$B$4:$T$4,0),0),"")</f>
        <v/>
      </c>
      <c r="C48" s="49" t="s">
        <v>320</v>
      </c>
      <c r="D48" s="35" t="str">
        <f>IFERROR(VLOOKUP($C48,'Entocentric lens DB'!$B$5:$T$309,MATCH('Entocentric lens DB'!$D$4,'Entocentric lens DB'!$B$4:$T$4,0),0),"")</f>
        <v/>
      </c>
      <c r="E48" s="35" t="str">
        <f>IFERROR(VLOOKUP($C48,'Entocentric lens DB'!$B$5:$T$309,MATCH('Entocentric lens DB'!$E$4,'Entocentric lens DB'!$B$4:$T$4,0),0),"")</f>
        <v/>
      </c>
      <c r="F48" s="35" t="str">
        <f>IFERROR(VLOOKUP($C48,'Entocentric lens DB'!$B$5:$T$309,MATCH('Entocentric lens DB'!$F$4,'Entocentric lens DB'!$B$4:$T$4,0),0),"")</f>
        <v/>
      </c>
      <c r="G48" s="35" t="str">
        <f>IFERROR(VLOOKUP($C48,'Entocentric lens DB'!$B$5:$T$309,MATCH('Entocentric lens DB'!$G$4,'Entocentric lens DB'!$B$4:$T$4,0),0),"")</f>
        <v/>
      </c>
      <c r="H48" s="35" t="str">
        <f>IFERROR(VLOOKUP($C48,'Entocentric lens DB'!$B$5:$T$309,MATCH('Entocentric lens DB'!$P$4,'Entocentric lens DB'!$B$4:$T$4,0),0),"")</f>
        <v/>
      </c>
      <c r="I48" s="42" t="str">
        <f>IFERROR(VLOOKUP($C48,'Entocentric lens DB'!$B$5:$T$309,MATCH('Entocentric lens DB'!$Q$4,'Entocentric lens DB'!$B$4:$T$4,0),0),"")</f>
        <v/>
      </c>
      <c r="J48" s="35" t="str">
        <f>IFERROR(VLOOKUP($I48,'Optotune lens DB'!$B$5:$I$23,MATCH('Optotune lens DB'!$I$4,'Optotune lens DB'!$B$4:$I$4,0),0),"")</f>
        <v/>
      </c>
      <c r="K48" s="3" t="s">
        <v>519</v>
      </c>
      <c r="L48" s="35"/>
      <c r="M48" s="32" t="e">
        <f>VLOOKUP(C48,'Entocentric lens DB'!$B$5:$T$132,4,FALSE)</f>
        <v>#N/A</v>
      </c>
      <c r="N48" s="32"/>
      <c r="O48" s="32"/>
      <c r="P48" s="35"/>
      <c r="Q48" s="45"/>
    </row>
    <row r="49" spans="2:17">
      <c r="B49" s="3" t="str">
        <f>IFERROR(VLOOKUP($C49,'Entocentric lens DB'!$B$5:$T$309,MATCH('Entocentric lens DB'!$C$4,'Entocentric lens DB'!$B$4:$T$4,0),0),"")</f>
        <v/>
      </c>
      <c r="C49" s="49" t="s">
        <v>321</v>
      </c>
      <c r="D49" s="35" t="str">
        <f>IFERROR(VLOOKUP($C49,'Entocentric lens DB'!$B$5:$T$309,MATCH('Entocentric lens DB'!$D$4,'Entocentric lens DB'!$B$4:$T$4,0),0),"")</f>
        <v/>
      </c>
      <c r="E49" s="35" t="str">
        <f>IFERROR(VLOOKUP($C49,'Entocentric lens DB'!$B$5:$T$309,MATCH('Entocentric lens DB'!$E$4,'Entocentric lens DB'!$B$4:$T$4,0),0),"")</f>
        <v/>
      </c>
      <c r="F49" s="35" t="str">
        <f>IFERROR(VLOOKUP($C49,'Entocentric lens DB'!$B$5:$T$309,MATCH('Entocentric lens DB'!$F$4,'Entocentric lens DB'!$B$4:$T$4,0),0),"")</f>
        <v/>
      </c>
      <c r="G49" s="35" t="str">
        <f>IFERROR(VLOOKUP($C49,'Entocentric lens DB'!$B$5:$T$309,MATCH('Entocentric lens DB'!$G$4,'Entocentric lens DB'!$B$4:$T$4,0),0),"")</f>
        <v/>
      </c>
      <c r="H49" s="35" t="str">
        <f>IFERROR(VLOOKUP($C49,'Entocentric lens DB'!$B$5:$T$309,MATCH('Entocentric lens DB'!$P$4,'Entocentric lens DB'!$B$4:$T$4,0),0),"")</f>
        <v/>
      </c>
      <c r="I49" s="42" t="str">
        <f>IFERROR(VLOOKUP($C49,'Entocentric lens DB'!$B$5:$T$309,MATCH('Entocentric lens DB'!$Q$4,'Entocentric lens DB'!$B$4:$T$4,0),0),"")</f>
        <v/>
      </c>
      <c r="J49" s="35" t="str">
        <f>IFERROR(VLOOKUP($I49,'Optotune lens DB'!$B$5:$I$23,MATCH('Optotune lens DB'!$I$4,'Optotune lens DB'!$B$4:$I$4,0),0),"")</f>
        <v/>
      </c>
      <c r="K49" s="3" t="s">
        <v>519</v>
      </c>
      <c r="L49" s="35"/>
      <c r="M49" s="32" t="e">
        <f>VLOOKUP(C49,'Entocentric lens DB'!$B$5:$T$132,4,FALSE)</f>
        <v>#N/A</v>
      </c>
      <c r="N49" s="32"/>
      <c r="O49" s="32"/>
      <c r="P49" s="35"/>
      <c r="Q49" s="45"/>
    </row>
    <row r="50" spans="2:17">
      <c r="B50" s="3" t="str">
        <f>IFERROR(VLOOKUP($C50,'Entocentric lens DB'!$B$5:$T$309,MATCH('Entocentric lens DB'!$C$4,'Entocentric lens DB'!$B$4:$T$4,0),0),"")</f>
        <v/>
      </c>
      <c r="C50" s="49" t="s">
        <v>322</v>
      </c>
      <c r="D50" s="35" t="str">
        <f>IFERROR(VLOOKUP($C50,'Entocentric lens DB'!$B$5:$T$309,MATCH('Entocentric lens DB'!$D$4,'Entocentric lens DB'!$B$4:$T$4,0),0),"")</f>
        <v/>
      </c>
      <c r="E50" s="35" t="str">
        <f>IFERROR(VLOOKUP($C50,'Entocentric lens DB'!$B$5:$T$309,MATCH('Entocentric lens DB'!$E$4,'Entocentric lens DB'!$B$4:$T$4,0),0),"")</f>
        <v/>
      </c>
      <c r="F50" s="35" t="str">
        <f>IFERROR(VLOOKUP($C50,'Entocentric lens DB'!$B$5:$T$309,MATCH('Entocentric lens DB'!$F$4,'Entocentric lens DB'!$B$4:$T$4,0),0),"")</f>
        <v/>
      </c>
      <c r="G50" s="35" t="str">
        <f>IFERROR(VLOOKUP($C50,'Entocentric lens DB'!$B$5:$T$309,MATCH('Entocentric lens DB'!$G$4,'Entocentric lens DB'!$B$4:$T$4,0),0),"")</f>
        <v/>
      </c>
      <c r="H50" s="35" t="str">
        <f>IFERROR(VLOOKUP($C50,'Entocentric lens DB'!$B$5:$T$309,MATCH('Entocentric lens DB'!$P$4,'Entocentric lens DB'!$B$4:$T$4,0),0),"")</f>
        <v/>
      </c>
      <c r="I50" s="42" t="str">
        <f>IFERROR(VLOOKUP($C50,'Entocentric lens DB'!$B$5:$T$309,MATCH('Entocentric lens DB'!$Q$4,'Entocentric lens DB'!$B$4:$T$4,0),0),"")</f>
        <v/>
      </c>
      <c r="J50" s="35" t="str">
        <f>IFERROR(VLOOKUP($I50,'Optotune lens DB'!$B$5:$I$23,MATCH('Optotune lens DB'!$I$4,'Optotune lens DB'!$B$4:$I$4,0),0),"")</f>
        <v/>
      </c>
      <c r="K50" s="3" t="s">
        <v>519</v>
      </c>
      <c r="L50" s="35"/>
      <c r="M50" s="32" t="e">
        <f>VLOOKUP(C50,'Entocentric lens DB'!$B$5:$T$132,4,FALSE)</f>
        <v>#N/A</v>
      </c>
      <c r="N50" s="32"/>
      <c r="O50" s="32"/>
      <c r="P50" s="35"/>
      <c r="Q50" s="45"/>
    </row>
    <row r="51" spans="2:17">
      <c r="B51" s="3" t="str">
        <f>IFERROR(VLOOKUP($C51,'Entocentric lens DB'!$B$5:$T$309,MATCH('Entocentric lens DB'!$C$4,'Entocentric lens DB'!$B$4:$T$4,0),0),"")</f>
        <v/>
      </c>
      <c r="C51" s="49" t="s">
        <v>323</v>
      </c>
      <c r="D51" s="35" t="str">
        <f>IFERROR(VLOOKUP($C51,'Entocentric lens DB'!$B$5:$T$309,MATCH('Entocentric lens DB'!$D$4,'Entocentric lens DB'!$B$4:$T$4,0),0),"")</f>
        <v/>
      </c>
      <c r="E51" s="35" t="str">
        <f>IFERROR(VLOOKUP($C51,'Entocentric lens DB'!$B$5:$T$309,MATCH('Entocentric lens DB'!$E$4,'Entocentric lens DB'!$B$4:$T$4,0),0),"")</f>
        <v/>
      </c>
      <c r="F51" s="35" t="str">
        <f>IFERROR(VLOOKUP($C51,'Entocentric lens DB'!$B$5:$T$309,MATCH('Entocentric lens DB'!$F$4,'Entocentric lens DB'!$B$4:$T$4,0),0),"")</f>
        <v/>
      </c>
      <c r="G51" s="35" t="str">
        <f>IFERROR(VLOOKUP($C51,'Entocentric lens DB'!$B$5:$T$309,MATCH('Entocentric lens DB'!$G$4,'Entocentric lens DB'!$B$4:$T$4,0),0),"")</f>
        <v/>
      </c>
      <c r="H51" s="35" t="str">
        <f>IFERROR(VLOOKUP($C51,'Entocentric lens DB'!$B$5:$T$309,MATCH('Entocentric lens DB'!$P$4,'Entocentric lens DB'!$B$4:$T$4,0),0),"")</f>
        <v/>
      </c>
      <c r="I51" s="42" t="str">
        <f>IFERROR(VLOOKUP($C51,'Entocentric lens DB'!$B$5:$T$309,MATCH('Entocentric lens DB'!$Q$4,'Entocentric lens DB'!$B$4:$T$4,0),0),"")</f>
        <v/>
      </c>
      <c r="J51" s="35" t="str">
        <f>IFERROR(VLOOKUP($I51,'Optotune lens DB'!$B$5:$I$23,MATCH('Optotune lens DB'!$I$4,'Optotune lens DB'!$B$4:$I$4,0),0),"")</f>
        <v/>
      </c>
      <c r="K51" s="3" t="s">
        <v>519</v>
      </c>
      <c r="L51" s="35"/>
      <c r="M51" s="32" t="e">
        <f>VLOOKUP(C51,'Entocentric lens DB'!$B$5:$T$132,4,FALSE)</f>
        <v>#N/A</v>
      </c>
      <c r="N51" s="32"/>
      <c r="O51" s="32"/>
      <c r="P51" s="35"/>
      <c r="Q51" s="45"/>
    </row>
    <row r="52" spans="2:17">
      <c r="B52" s="3" t="str">
        <f>IFERROR(VLOOKUP($C52,'Entocentric lens DB'!$B$5:$T$309,MATCH('Entocentric lens DB'!$C$4,'Entocentric lens DB'!$B$4:$T$4,0),0),"")</f>
        <v/>
      </c>
      <c r="C52" s="49" t="s">
        <v>324</v>
      </c>
      <c r="D52" s="35" t="str">
        <f>IFERROR(VLOOKUP($C52,'Entocentric lens DB'!$B$5:$T$309,MATCH('Entocentric lens DB'!$D$4,'Entocentric lens DB'!$B$4:$T$4,0),0),"")</f>
        <v/>
      </c>
      <c r="E52" s="35" t="str">
        <f>IFERROR(VLOOKUP($C52,'Entocentric lens DB'!$B$5:$T$309,MATCH('Entocentric lens DB'!$E$4,'Entocentric lens DB'!$B$4:$T$4,0),0),"")</f>
        <v/>
      </c>
      <c r="F52" s="35" t="str">
        <f>IFERROR(VLOOKUP($C52,'Entocentric lens DB'!$B$5:$T$309,MATCH('Entocentric lens DB'!$F$4,'Entocentric lens DB'!$B$4:$T$4,0),0),"")</f>
        <v/>
      </c>
      <c r="G52" s="35" t="str">
        <f>IFERROR(VLOOKUP($C52,'Entocentric lens DB'!$B$5:$T$309,MATCH('Entocentric lens DB'!$G$4,'Entocentric lens DB'!$B$4:$T$4,0),0),"")</f>
        <v/>
      </c>
      <c r="H52" s="35" t="str">
        <f>IFERROR(VLOOKUP($C52,'Entocentric lens DB'!$B$5:$T$309,MATCH('Entocentric lens DB'!$P$4,'Entocentric lens DB'!$B$4:$T$4,0),0),"")</f>
        <v/>
      </c>
      <c r="I52" s="42" t="str">
        <f>IFERROR(VLOOKUP($C52,'Entocentric lens DB'!$B$5:$T$309,MATCH('Entocentric lens DB'!$Q$4,'Entocentric lens DB'!$B$4:$T$4,0),0),"")</f>
        <v/>
      </c>
      <c r="J52" s="35" t="str">
        <f>IFERROR(VLOOKUP($I52,'Optotune lens DB'!$B$5:$I$23,MATCH('Optotune lens DB'!$I$4,'Optotune lens DB'!$B$4:$I$4,0),0),"")</f>
        <v/>
      </c>
      <c r="K52" s="3" t="s">
        <v>519</v>
      </c>
      <c r="L52" s="35"/>
      <c r="M52" s="32" t="e">
        <f>VLOOKUP(C52,'Entocentric lens DB'!$B$5:$T$132,4,FALSE)</f>
        <v>#N/A</v>
      </c>
      <c r="N52" s="32"/>
      <c r="O52" s="32"/>
      <c r="P52" s="35"/>
      <c r="Q52" s="45"/>
    </row>
    <row r="53" spans="2:17">
      <c r="B53" s="3" t="str">
        <f>IFERROR(VLOOKUP($C53,'Entocentric lens DB'!$B$5:$T$309,MATCH('Entocentric lens DB'!$C$4,'Entocentric lens DB'!$B$4:$T$4,0),0),"")</f>
        <v/>
      </c>
      <c r="C53" s="49" t="s">
        <v>325</v>
      </c>
      <c r="D53" s="35" t="str">
        <f>IFERROR(VLOOKUP($C53,'Entocentric lens DB'!$B$5:$T$309,MATCH('Entocentric lens DB'!$D$4,'Entocentric lens DB'!$B$4:$T$4,0),0),"")</f>
        <v/>
      </c>
      <c r="E53" s="35" t="str">
        <f>IFERROR(VLOOKUP($C53,'Entocentric lens DB'!$B$5:$T$309,MATCH('Entocentric lens DB'!$E$4,'Entocentric lens DB'!$B$4:$T$4,0),0),"")</f>
        <v/>
      </c>
      <c r="F53" s="35" t="str">
        <f>IFERROR(VLOOKUP($C53,'Entocentric lens DB'!$B$5:$T$309,MATCH('Entocentric lens DB'!$F$4,'Entocentric lens DB'!$B$4:$T$4,0),0),"")</f>
        <v/>
      </c>
      <c r="G53" s="35" t="str">
        <f>IFERROR(VLOOKUP($C53,'Entocentric lens DB'!$B$5:$T$309,MATCH('Entocentric lens DB'!$G$4,'Entocentric lens DB'!$B$4:$T$4,0),0),"")</f>
        <v/>
      </c>
      <c r="H53" s="35" t="str">
        <f>IFERROR(VLOOKUP($C53,'Entocentric lens DB'!$B$5:$T$309,MATCH('Entocentric lens DB'!$P$4,'Entocentric lens DB'!$B$4:$T$4,0),0),"")</f>
        <v/>
      </c>
      <c r="I53" s="42" t="str">
        <f>IFERROR(VLOOKUP($C53,'Entocentric lens DB'!$B$5:$T$309,MATCH('Entocentric lens DB'!$Q$4,'Entocentric lens DB'!$B$4:$T$4,0),0),"")</f>
        <v/>
      </c>
      <c r="J53" s="35" t="str">
        <f>IFERROR(VLOOKUP($I53,'Optotune lens DB'!$B$5:$I$23,MATCH('Optotune lens DB'!$I$4,'Optotune lens DB'!$B$4:$I$4,0),0),"")</f>
        <v/>
      </c>
      <c r="K53" s="3" t="s">
        <v>519</v>
      </c>
      <c r="L53" s="35"/>
      <c r="M53" s="32" t="e">
        <f>VLOOKUP(C53,'Entocentric lens DB'!$B$5:$T$132,4,FALSE)</f>
        <v>#N/A</v>
      </c>
      <c r="N53" s="32"/>
      <c r="O53" s="32"/>
      <c r="P53" s="35"/>
      <c r="Q53" s="45"/>
    </row>
    <row r="54" spans="2:17">
      <c r="B54" s="3" t="str">
        <f>IFERROR(VLOOKUP($C54,'Entocentric lens DB'!$B$5:$T$309,MATCH('Entocentric lens DB'!$C$4,'Entocentric lens DB'!$B$4:$T$4,0),0),"")</f>
        <v/>
      </c>
      <c r="C54" s="49" t="s">
        <v>326</v>
      </c>
      <c r="D54" s="35" t="str">
        <f>IFERROR(VLOOKUP($C54,'Entocentric lens DB'!$B$5:$T$309,MATCH('Entocentric lens DB'!$D$4,'Entocentric lens DB'!$B$4:$T$4,0),0),"")</f>
        <v/>
      </c>
      <c r="E54" s="35" t="str">
        <f>IFERROR(VLOOKUP($C54,'Entocentric lens DB'!$B$5:$T$309,MATCH('Entocentric lens DB'!$E$4,'Entocentric lens DB'!$B$4:$T$4,0),0),"")</f>
        <v/>
      </c>
      <c r="F54" s="35" t="str">
        <f>IFERROR(VLOOKUP($C54,'Entocentric lens DB'!$B$5:$T$309,MATCH('Entocentric lens DB'!$F$4,'Entocentric lens DB'!$B$4:$T$4,0),0),"")</f>
        <v/>
      </c>
      <c r="G54" s="35" t="str">
        <f>IFERROR(VLOOKUP($C54,'Entocentric lens DB'!$B$5:$T$309,MATCH('Entocentric lens DB'!$G$4,'Entocentric lens DB'!$B$4:$T$4,0),0),"")</f>
        <v/>
      </c>
      <c r="H54" s="35" t="str">
        <f>IFERROR(VLOOKUP($C54,'Entocentric lens DB'!$B$5:$T$309,MATCH('Entocentric lens DB'!$P$4,'Entocentric lens DB'!$B$4:$T$4,0),0),"")</f>
        <v/>
      </c>
      <c r="I54" s="42" t="str">
        <f>IFERROR(VLOOKUP($C54,'Entocentric lens DB'!$B$5:$T$309,MATCH('Entocentric lens DB'!$Q$4,'Entocentric lens DB'!$B$4:$T$4,0),0),"")</f>
        <v/>
      </c>
      <c r="J54" s="35" t="str">
        <f>IFERROR(VLOOKUP($I54,'Optotune lens DB'!$B$5:$I$23,MATCH('Optotune lens DB'!$I$4,'Optotune lens DB'!$B$4:$I$4,0),0),"")</f>
        <v/>
      </c>
      <c r="K54" s="3" t="s">
        <v>519</v>
      </c>
      <c r="L54" s="35"/>
      <c r="M54" s="32" t="e">
        <f>VLOOKUP(C54,'Entocentric lens DB'!$B$5:$T$132,4,FALSE)</f>
        <v>#N/A</v>
      </c>
      <c r="N54" s="32"/>
      <c r="O54" s="32"/>
      <c r="P54" s="35"/>
      <c r="Q54" s="45"/>
    </row>
    <row r="55" spans="2:17">
      <c r="B55" s="3" t="str">
        <f>IFERROR(VLOOKUP($C55,'Entocentric lens DB'!$B$5:$T$309,MATCH('Entocentric lens DB'!$C$4,'Entocentric lens DB'!$B$4:$T$4,0),0),"")</f>
        <v/>
      </c>
      <c r="C55" s="49" t="s">
        <v>327</v>
      </c>
      <c r="D55" s="35" t="str">
        <f>IFERROR(VLOOKUP($C55,'Entocentric lens DB'!$B$5:$T$309,MATCH('Entocentric lens DB'!$D$4,'Entocentric lens DB'!$B$4:$T$4,0),0),"")</f>
        <v/>
      </c>
      <c r="E55" s="35" t="str">
        <f>IFERROR(VLOOKUP($C55,'Entocentric lens DB'!$B$5:$T$309,MATCH('Entocentric lens DB'!$E$4,'Entocentric lens DB'!$B$4:$T$4,0),0),"")</f>
        <v/>
      </c>
      <c r="F55" s="35" t="str">
        <f>IFERROR(VLOOKUP($C55,'Entocentric lens DB'!$B$5:$T$309,MATCH('Entocentric lens DB'!$F$4,'Entocentric lens DB'!$B$4:$T$4,0),0),"")</f>
        <v/>
      </c>
      <c r="G55" s="35" t="str">
        <f>IFERROR(VLOOKUP($C55,'Entocentric lens DB'!$B$5:$T$309,MATCH('Entocentric lens DB'!$G$4,'Entocentric lens DB'!$B$4:$T$4,0),0),"")</f>
        <v/>
      </c>
      <c r="H55" s="35" t="str">
        <f>IFERROR(VLOOKUP($C55,'Entocentric lens DB'!$B$5:$T$309,MATCH('Entocentric lens DB'!$P$4,'Entocentric lens DB'!$B$4:$T$4,0),0),"")</f>
        <v/>
      </c>
      <c r="I55" s="42" t="str">
        <f>IFERROR(VLOOKUP($C55,'Entocentric lens DB'!$B$5:$T$309,MATCH('Entocentric lens DB'!$Q$4,'Entocentric lens DB'!$B$4:$T$4,0),0),"")</f>
        <v/>
      </c>
      <c r="J55" s="35" t="str">
        <f>IFERROR(VLOOKUP($I55,'Optotune lens DB'!$B$5:$I$23,MATCH('Optotune lens DB'!$I$4,'Optotune lens DB'!$B$4:$I$4,0),0),"")</f>
        <v/>
      </c>
      <c r="K55" s="3" t="s">
        <v>519</v>
      </c>
      <c r="L55" s="35"/>
      <c r="M55" s="32" t="e">
        <f>VLOOKUP(C55,'Entocentric lens DB'!$B$5:$T$132,4,FALSE)</f>
        <v>#N/A</v>
      </c>
      <c r="N55" s="32"/>
      <c r="O55" s="32"/>
      <c r="P55" s="35"/>
      <c r="Q55" s="45"/>
    </row>
    <row r="56" spans="2:17">
      <c r="B56" s="3" t="str">
        <f>IFERROR(VLOOKUP($C56,'Entocentric lens DB'!$B$5:$T$309,MATCH('Entocentric lens DB'!$C$4,'Entocentric lens DB'!$B$4:$T$4,0),0),"")</f>
        <v/>
      </c>
      <c r="C56" s="49" t="s">
        <v>328</v>
      </c>
      <c r="D56" s="35" t="str">
        <f>IFERROR(VLOOKUP($C56,'Entocentric lens DB'!$B$5:$T$309,MATCH('Entocentric lens DB'!$D$4,'Entocentric lens DB'!$B$4:$T$4,0),0),"")</f>
        <v/>
      </c>
      <c r="E56" s="35" t="str">
        <f>IFERROR(VLOOKUP($C56,'Entocentric lens DB'!$B$5:$T$309,MATCH('Entocentric lens DB'!$E$4,'Entocentric lens DB'!$B$4:$T$4,0),0),"")</f>
        <v/>
      </c>
      <c r="F56" s="35" t="str">
        <f>IFERROR(VLOOKUP($C56,'Entocentric lens DB'!$B$5:$T$309,MATCH('Entocentric lens DB'!$F$4,'Entocentric lens DB'!$B$4:$T$4,0),0),"")</f>
        <v/>
      </c>
      <c r="G56" s="35" t="str">
        <f>IFERROR(VLOOKUP($C56,'Entocentric lens DB'!$B$5:$T$309,MATCH('Entocentric lens DB'!$G$4,'Entocentric lens DB'!$B$4:$T$4,0),0),"")</f>
        <v/>
      </c>
      <c r="H56" s="35" t="str">
        <f>IFERROR(VLOOKUP($C56,'Entocentric lens DB'!$B$5:$T$309,MATCH('Entocentric lens DB'!$P$4,'Entocentric lens DB'!$B$4:$T$4,0),0),"")</f>
        <v/>
      </c>
      <c r="I56" s="42" t="str">
        <f>IFERROR(VLOOKUP($C56,'Entocentric lens DB'!$B$5:$T$309,MATCH('Entocentric lens DB'!$Q$4,'Entocentric lens DB'!$B$4:$T$4,0),0),"")</f>
        <v/>
      </c>
      <c r="J56" s="35" t="str">
        <f>IFERROR(VLOOKUP($I56,'Optotune lens DB'!$B$5:$I$23,MATCH('Optotune lens DB'!$I$4,'Optotune lens DB'!$B$4:$I$4,0),0),"")</f>
        <v/>
      </c>
      <c r="K56" s="3" t="s">
        <v>519</v>
      </c>
      <c r="L56" s="35"/>
      <c r="M56" s="32" t="e">
        <f>VLOOKUP(C56,'Entocentric lens DB'!$B$5:$T$132,4,FALSE)</f>
        <v>#N/A</v>
      </c>
      <c r="N56" s="32"/>
      <c r="O56" s="32"/>
      <c r="P56" s="35"/>
      <c r="Q56" s="45"/>
    </row>
    <row r="57" spans="2:17">
      <c r="B57" s="3" t="str">
        <f>IFERROR(VLOOKUP($C57,'Entocentric lens DB'!$B$5:$T$309,MATCH('Entocentric lens DB'!$C$4,'Entocentric lens DB'!$B$4:$T$4,0),0),"")</f>
        <v/>
      </c>
      <c r="C57" s="49" t="s">
        <v>329</v>
      </c>
      <c r="D57" s="35" t="str">
        <f>IFERROR(VLOOKUP($C57,'Entocentric lens DB'!$B$5:$T$309,MATCH('Entocentric lens DB'!$D$4,'Entocentric lens DB'!$B$4:$T$4,0),0),"")</f>
        <v/>
      </c>
      <c r="E57" s="35" t="str">
        <f>IFERROR(VLOOKUP($C57,'Entocentric lens DB'!$B$5:$T$309,MATCH('Entocentric lens DB'!$E$4,'Entocentric lens DB'!$B$4:$T$4,0),0),"")</f>
        <v/>
      </c>
      <c r="F57" s="35" t="str">
        <f>IFERROR(VLOOKUP($C57,'Entocentric lens DB'!$B$5:$T$309,MATCH('Entocentric lens DB'!$F$4,'Entocentric lens DB'!$B$4:$T$4,0),0),"")</f>
        <v/>
      </c>
      <c r="G57" s="35" t="str">
        <f>IFERROR(VLOOKUP($C57,'Entocentric lens DB'!$B$5:$T$309,MATCH('Entocentric lens DB'!$G$4,'Entocentric lens DB'!$B$4:$T$4,0),0),"")</f>
        <v/>
      </c>
      <c r="H57" s="35" t="str">
        <f>IFERROR(VLOOKUP($C57,'Entocentric lens DB'!$B$5:$T$309,MATCH('Entocentric lens DB'!$P$4,'Entocentric lens DB'!$B$4:$T$4,0),0),"")</f>
        <v/>
      </c>
      <c r="I57" s="42" t="str">
        <f>IFERROR(VLOOKUP($C57,'Entocentric lens DB'!$B$5:$T$309,MATCH('Entocentric lens DB'!$Q$4,'Entocentric lens DB'!$B$4:$T$4,0),0),"")</f>
        <v/>
      </c>
      <c r="J57" s="35" t="str">
        <f>IFERROR(VLOOKUP($I57,'Optotune lens DB'!$B$5:$I$23,MATCH('Optotune lens DB'!$I$4,'Optotune lens DB'!$B$4:$I$4,0),0),"")</f>
        <v/>
      </c>
      <c r="K57" s="3" t="s">
        <v>519</v>
      </c>
      <c r="L57" s="35"/>
      <c r="M57" s="32" t="e">
        <f>VLOOKUP(C57,'Entocentric lens DB'!$B$5:$T$132,4,FALSE)</f>
        <v>#N/A</v>
      </c>
      <c r="N57" s="32"/>
      <c r="O57" s="32"/>
      <c r="P57" s="35"/>
      <c r="Q57" s="45"/>
    </row>
    <row r="58" spans="2:17">
      <c r="B58" s="3" t="str">
        <f>IFERROR(VLOOKUP($C58,'Entocentric lens DB'!$B$5:$T$309,MATCH('Entocentric lens DB'!$C$4,'Entocentric lens DB'!$B$4:$T$4,0),0),"")</f>
        <v/>
      </c>
      <c r="C58" s="49" t="s">
        <v>331</v>
      </c>
      <c r="D58" s="35" t="str">
        <f>IFERROR(VLOOKUP($C58,'Entocentric lens DB'!$B$5:$T$309,MATCH('Entocentric lens DB'!$D$4,'Entocentric lens DB'!$B$4:$T$4,0),0),"")</f>
        <v/>
      </c>
      <c r="E58" s="35" t="str">
        <f>IFERROR(VLOOKUP($C58,'Entocentric lens DB'!$B$5:$T$309,MATCH('Entocentric lens DB'!$E$4,'Entocentric lens DB'!$B$4:$T$4,0),0),"")</f>
        <v/>
      </c>
      <c r="F58" s="35" t="str">
        <f>IFERROR(VLOOKUP($C58,'Entocentric lens DB'!$B$5:$T$309,MATCH('Entocentric lens DB'!$F$4,'Entocentric lens DB'!$B$4:$T$4,0),0),"")</f>
        <v/>
      </c>
      <c r="G58" s="35" t="str">
        <f>IFERROR(VLOOKUP($C58,'Entocentric lens DB'!$B$5:$T$309,MATCH('Entocentric lens DB'!$G$4,'Entocentric lens DB'!$B$4:$T$4,0),0),"")</f>
        <v/>
      </c>
      <c r="H58" s="35" t="str">
        <f>IFERROR(VLOOKUP($C58,'Entocentric lens DB'!$B$5:$T$309,MATCH('Entocentric lens DB'!$P$4,'Entocentric lens DB'!$B$4:$T$4,0),0),"")</f>
        <v/>
      </c>
      <c r="I58" s="42" t="str">
        <f>IFERROR(VLOOKUP($C58,'Entocentric lens DB'!$B$5:$T$309,MATCH('Entocentric lens DB'!$Q$4,'Entocentric lens DB'!$B$4:$T$4,0),0),"")</f>
        <v/>
      </c>
      <c r="J58" s="35" t="str">
        <f>IFERROR(VLOOKUP($I58,'Optotune lens DB'!$B$5:$I$23,MATCH('Optotune lens DB'!$I$4,'Optotune lens DB'!$B$4:$I$4,0),0),"")</f>
        <v/>
      </c>
      <c r="K58" s="3" t="s">
        <v>519</v>
      </c>
      <c r="L58" s="35"/>
      <c r="M58" s="32" t="e">
        <f>VLOOKUP(C58,'Entocentric lens DB'!$B$5:$T$132,4,FALSE)</f>
        <v>#N/A</v>
      </c>
      <c r="N58" s="32"/>
      <c r="O58" s="32"/>
      <c r="P58" s="35"/>
      <c r="Q58" s="45"/>
    </row>
    <row r="59" spans="2:17">
      <c r="B59" s="3" t="str">
        <f>IFERROR(VLOOKUP($C59,'Entocentric lens DB'!$B$5:$T$309,MATCH('Entocentric lens DB'!$C$4,'Entocentric lens DB'!$B$4:$T$4,0),0),"")</f>
        <v/>
      </c>
      <c r="C59" s="49" t="s">
        <v>332</v>
      </c>
      <c r="D59" s="35" t="str">
        <f>IFERROR(VLOOKUP($C59,'Entocentric lens DB'!$B$5:$T$309,MATCH('Entocentric lens DB'!$D$4,'Entocentric lens DB'!$B$4:$T$4,0),0),"")</f>
        <v/>
      </c>
      <c r="E59" s="35" t="str">
        <f>IFERROR(VLOOKUP($C59,'Entocentric lens DB'!$B$5:$T$309,MATCH('Entocentric lens DB'!$E$4,'Entocentric lens DB'!$B$4:$T$4,0),0),"")</f>
        <v/>
      </c>
      <c r="F59" s="35" t="str">
        <f>IFERROR(VLOOKUP($C59,'Entocentric lens DB'!$B$5:$T$309,MATCH('Entocentric lens DB'!$F$4,'Entocentric lens DB'!$B$4:$T$4,0),0),"")</f>
        <v/>
      </c>
      <c r="G59" s="35" t="str">
        <f>IFERROR(VLOOKUP($C59,'Entocentric lens DB'!$B$5:$T$309,MATCH('Entocentric lens DB'!$G$4,'Entocentric lens DB'!$B$4:$T$4,0),0),"")</f>
        <v/>
      </c>
      <c r="H59" s="35" t="str">
        <f>IFERROR(VLOOKUP($C59,'Entocentric lens DB'!$B$5:$T$309,MATCH('Entocentric lens DB'!$P$4,'Entocentric lens DB'!$B$4:$T$4,0),0),"")</f>
        <v/>
      </c>
      <c r="I59" s="42" t="str">
        <f>IFERROR(VLOOKUP($C59,'Entocentric lens DB'!$B$5:$T$309,MATCH('Entocentric lens DB'!$Q$4,'Entocentric lens DB'!$B$4:$T$4,0),0),"")</f>
        <v/>
      </c>
      <c r="J59" s="35" t="str">
        <f>IFERROR(VLOOKUP($I59,'Optotune lens DB'!$B$5:$I$23,MATCH('Optotune lens DB'!$I$4,'Optotune lens DB'!$B$4:$I$4,0),0),"")</f>
        <v/>
      </c>
      <c r="K59" s="3" t="s">
        <v>519</v>
      </c>
      <c r="L59" s="35"/>
      <c r="M59" s="32" t="e">
        <f>VLOOKUP(C59,'Entocentric lens DB'!$B$5:$T$132,4,FALSE)</f>
        <v>#N/A</v>
      </c>
      <c r="N59" s="32"/>
      <c r="O59" s="32"/>
      <c r="P59" s="35"/>
      <c r="Q59" s="45"/>
    </row>
    <row r="60" spans="2:17">
      <c r="B60" s="3" t="str">
        <f>IFERROR(VLOOKUP($C60,'Entocentric lens DB'!$B$5:$T$309,MATCH('Entocentric lens DB'!$C$4,'Entocentric lens DB'!$B$4:$T$4,0),0),"")</f>
        <v/>
      </c>
      <c r="C60" s="49" t="s">
        <v>333</v>
      </c>
      <c r="D60" s="35" t="str">
        <f>IFERROR(VLOOKUP($C60,'Entocentric lens DB'!$B$5:$T$309,MATCH('Entocentric lens DB'!$D$4,'Entocentric lens DB'!$B$4:$T$4,0),0),"")</f>
        <v/>
      </c>
      <c r="E60" s="35" t="str">
        <f>IFERROR(VLOOKUP($C60,'Entocentric lens DB'!$B$5:$T$309,MATCH('Entocentric lens DB'!$E$4,'Entocentric lens DB'!$B$4:$T$4,0),0),"")</f>
        <v/>
      </c>
      <c r="F60" s="35" t="str">
        <f>IFERROR(VLOOKUP($C60,'Entocentric lens DB'!$B$5:$T$309,MATCH('Entocentric lens DB'!$F$4,'Entocentric lens DB'!$B$4:$T$4,0),0),"")</f>
        <v/>
      </c>
      <c r="G60" s="35" t="str">
        <f>IFERROR(VLOOKUP($C60,'Entocentric lens DB'!$B$5:$T$309,MATCH('Entocentric lens DB'!$G$4,'Entocentric lens DB'!$B$4:$T$4,0),0),"")</f>
        <v/>
      </c>
      <c r="H60" s="35" t="str">
        <f>IFERROR(VLOOKUP($C60,'Entocentric lens DB'!$B$5:$T$309,MATCH('Entocentric lens DB'!$P$4,'Entocentric lens DB'!$B$4:$T$4,0),0),"")</f>
        <v/>
      </c>
      <c r="I60" s="42" t="str">
        <f>IFERROR(VLOOKUP($C60,'Entocentric lens DB'!$B$5:$T$309,MATCH('Entocentric lens DB'!$Q$4,'Entocentric lens DB'!$B$4:$T$4,0),0),"")</f>
        <v/>
      </c>
      <c r="J60" s="35" t="str">
        <f>IFERROR(VLOOKUP($I60,'Optotune lens DB'!$B$5:$I$23,MATCH('Optotune lens DB'!$I$4,'Optotune lens DB'!$B$4:$I$4,0),0),"")</f>
        <v/>
      </c>
      <c r="K60" s="3" t="s">
        <v>519</v>
      </c>
      <c r="L60" s="35"/>
      <c r="M60" s="32" t="e">
        <f>VLOOKUP(C60,'Entocentric lens DB'!$B$5:$T$132,4,FALSE)</f>
        <v>#N/A</v>
      </c>
      <c r="N60" s="32"/>
      <c r="O60" s="32"/>
      <c r="P60" s="35"/>
      <c r="Q60" s="45"/>
    </row>
    <row r="61" spans="2:17">
      <c r="B61" s="3" t="str">
        <f>IFERROR(VLOOKUP($C61,'Entocentric lens DB'!$B$5:$T$309,MATCH('Entocentric lens DB'!$C$4,'Entocentric lens DB'!$B$4:$T$4,0),0),"")</f>
        <v/>
      </c>
      <c r="C61" s="49" t="s">
        <v>334</v>
      </c>
      <c r="D61" s="35" t="str">
        <f>IFERROR(VLOOKUP($C61,'Entocentric lens DB'!$B$5:$T$309,MATCH('Entocentric lens DB'!$D$4,'Entocentric lens DB'!$B$4:$T$4,0),0),"")</f>
        <v/>
      </c>
      <c r="E61" s="35" t="str">
        <f>IFERROR(VLOOKUP($C61,'Entocentric lens DB'!$B$5:$T$309,MATCH('Entocentric lens DB'!$E$4,'Entocentric lens DB'!$B$4:$T$4,0),0),"")</f>
        <v/>
      </c>
      <c r="F61" s="35" t="str">
        <f>IFERROR(VLOOKUP($C61,'Entocentric lens DB'!$B$5:$T$309,MATCH('Entocentric lens DB'!$F$4,'Entocentric lens DB'!$B$4:$T$4,0),0),"")</f>
        <v/>
      </c>
      <c r="G61" s="35" t="str">
        <f>IFERROR(VLOOKUP($C61,'Entocentric lens DB'!$B$5:$T$309,MATCH('Entocentric lens DB'!$G$4,'Entocentric lens DB'!$B$4:$T$4,0),0),"")</f>
        <v/>
      </c>
      <c r="H61" s="35" t="str">
        <f>IFERROR(VLOOKUP($C61,'Entocentric lens DB'!$B$5:$T$309,MATCH('Entocentric lens DB'!$P$4,'Entocentric lens DB'!$B$4:$T$4,0),0),"")</f>
        <v/>
      </c>
      <c r="I61" s="42" t="str">
        <f>IFERROR(VLOOKUP($C61,'Entocentric lens DB'!$B$5:$T$309,MATCH('Entocentric lens DB'!$Q$4,'Entocentric lens DB'!$B$4:$T$4,0),0),"")</f>
        <v/>
      </c>
      <c r="J61" s="35" t="str">
        <f>IFERROR(VLOOKUP($I61,'Optotune lens DB'!$B$5:$I$23,MATCH('Optotune lens DB'!$I$4,'Optotune lens DB'!$B$4:$I$4,0),0),"")</f>
        <v/>
      </c>
      <c r="K61" s="3" t="s">
        <v>519</v>
      </c>
      <c r="L61" s="35"/>
      <c r="M61" s="32" t="e">
        <f>VLOOKUP(C61,'Entocentric lens DB'!$B$5:$T$132,4,FALSE)</f>
        <v>#N/A</v>
      </c>
      <c r="N61" s="32"/>
      <c r="O61" s="32"/>
      <c r="P61" s="35"/>
      <c r="Q61" s="45"/>
    </row>
    <row r="62" spans="2:17">
      <c r="B62" s="3" t="str">
        <f>IFERROR(VLOOKUP($C62,'Entocentric lens DB'!$B$5:$T$309,MATCH('Entocentric lens DB'!$C$4,'Entocentric lens DB'!$B$4:$T$4,0),0),"")</f>
        <v/>
      </c>
      <c r="C62" s="49" t="s">
        <v>335</v>
      </c>
      <c r="D62" s="35" t="str">
        <f>IFERROR(VLOOKUP($C62,'Entocentric lens DB'!$B$5:$T$309,MATCH('Entocentric lens DB'!$D$4,'Entocentric lens DB'!$B$4:$T$4,0),0),"")</f>
        <v/>
      </c>
      <c r="E62" s="35" t="str">
        <f>IFERROR(VLOOKUP($C62,'Entocentric lens DB'!$B$5:$T$309,MATCH('Entocentric lens DB'!$E$4,'Entocentric lens DB'!$B$4:$T$4,0),0),"")</f>
        <v/>
      </c>
      <c r="F62" s="35" t="str">
        <f>IFERROR(VLOOKUP($C62,'Entocentric lens DB'!$B$5:$T$309,MATCH('Entocentric lens DB'!$F$4,'Entocentric lens DB'!$B$4:$T$4,0),0),"")</f>
        <v/>
      </c>
      <c r="G62" s="35" t="str">
        <f>IFERROR(VLOOKUP($C62,'Entocentric lens DB'!$B$5:$T$309,MATCH('Entocentric lens DB'!$G$4,'Entocentric lens DB'!$B$4:$T$4,0),0),"")</f>
        <v/>
      </c>
      <c r="H62" s="35" t="str">
        <f>IFERROR(VLOOKUP($C62,'Entocentric lens DB'!$B$5:$T$309,MATCH('Entocentric lens DB'!$P$4,'Entocentric lens DB'!$B$4:$T$4,0),0),"")</f>
        <v/>
      </c>
      <c r="I62" s="42" t="str">
        <f>IFERROR(VLOOKUP($C62,'Entocentric lens DB'!$B$5:$T$309,MATCH('Entocentric lens DB'!$Q$4,'Entocentric lens DB'!$B$4:$T$4,0),0),"")</f>
        <v/>
      </c>
      <c r="J62" s="35" t="str">
        <f>IFERROR(VLOOKUP($I62,'Optotune lens DB'!$B$5:$I$23,MATCH('Optotune lens DB'!$I$4,'Optotune lens DB'!$B$4:$I$4,0),0),"")</f>
        <v/>
      </c>
      <c r="K62" s="3" t="s">
        <v>519</v>
      </c>
      <c r="L62" s="35"/>
      <c r="M62" s="32" t="e">
        <f>VLOOKUP(C62,'Entocentric lens DB'!$B$5:$T$132,4,FALSE)</f>
        <v>#N/A</v>
      </c>
      <c r="N62" s="32"/>
      <c r="O62" s="32"/>
      <c r="P62" s="35"/>
      <c r="Q62" s="45"/>
    </row>
    <row r="63" spans="2:17">
      <c r="B63" s="3" t="str">
        <f>IFERROR(VLOOKUP($C63,'Entocentric lens DB'!$B$5:$T$309,MATCH('Entocentric lens DB'!$C$4,'Entocentric lens DB'!$B$4:$T$4,0),0),"")</f>
        <v/>
      </c>
      <c r="C63" s="49" t="s">
        <v>336</v>
      </c>
      <c r="D63" s="35" t="str">
        <f>IFERROR(VLOOKUP($C63,'Entocentric lens DB'!$B$5:$T$309,MATCH('Entocentric lens DB'!$D$4,'Entocentric lens DB'!$B$4:$T$4,0),0),"")</f>
        <v/>
      </c>
      <c r="E63" s="35" t="str">
        <f>IFERROR(VLOOKUP($C63,'Entocentric lens DB'!$B$5:$T$309,MATCH('Entocentric lens DB'!$E$4,'Entocentric lens DB'!$B$4:$T$4,0),0),"")</f>
        <v/>
      </c>
      <c r="F63" s="35" t="str">
        <f>IFERROR(VLOOKUP($C63,'Entocentric lens DB'!$B$5:$T$309,MATCH('Entocentric lens DB'!$F$4,'Entocentric lens DB'!$B$4:$T$4,0),0),"")</f>
        <v/>
      </c>
      <c r="G63" s="35" t="str">
        <f>IFERROR(VLOOKUP($C63,'Entocentric lens DB'!$B$5:$T$309,MATCH('Entocentric lens DB'!$G$4,'Entocentric lens DB'!$B$4:$T$4,0),0),"")</f>
        <v/>
      </c>
      <c r="H63" s="35" t="str">
        <f>IFERROR(VLOOKUP($C63,'Entocentric lens DB'!$B$5:$T$309,MATCH('Entocentric lens DB'!$P$4,'Entocentric lens DB'!$B$4:$T$4,0),0),"")</f>
        <v/>
      </c>
      <c r="I63" s="42" t="str">
        <f>IFERROR(VLOOKUP($C63,'Entocentric lens DB'!$B$5:$T$309,MATCH('Entocentric lens DB'!$Q$4,'Entocentric lens DB'!$B$4:$T$4,0),0),"")</f>
        <v/>
      </c>
      <c r="J63" s="35" t="str">
        <f>IFERROR(VLOOKUP($I63,'Optotune lens DB'!$B$5:$I$23,MATCH('Optotune lens DB'!$I$4,'Optotune lens DB'!$B$4:$I$4,0),0),"")</f>
        <v/>
      </c>
      <c r="K63" s="3" t="s">
        <v>519</v>
      </c>
      <c r="L63" s="35"/>
      <c r="M63" s="32" t="e">
        <f>VLOOKUP(C63,'Entocentric lens DB'!$B$5:$T$132,4,FALSE)</f>
        <v>#N/A</v>
      </c>
      <c r="N63" s="32"/>
      <c r="O63" s="32"/>
      <c r="P63" s="35"/>
      <c r="Q63" s="45"/>
    </row>
    <row r="64" spans="2:17">
      <c r="B64" s="3" t="str">
        <f>IFERROR(VLOOKUP($C64,'Entocentric lens DB'!$B$5:$T$309,MATCH('Entocentric lens DB'!$C$4,'Entocentric lens DB'!$B$4:$T$4,0),0),"")</f>
        <v/>
      </c>
      <c r="C64" s="49" t="s">
        <v>337</v>
      </c>
      <c r="D64" s="35" t="str">
        <f>IFERROR(VLOOKUP($C64,'Entocentric lens DB'!$B$5:$T$309,MATCH('Entocentric lens DB'!$D$4,'Entocentric lens DB'!$B$4:$T$4,0),0),"")</f>
        <v/>
      </c>
      <c r="E64" s="35" t="str">
        <f>IFERROR(VLOOKUP($C64,'Entocentric lens DB'!$B$5:$T$309,MATCH('Entocentric lens DB'!$E$4,'Entocentric lens DB'!$B$4:$T$4,0),0),"")</f>
        <v/>
      </c>
      <c r="F64" s="35" t="str">
        <f>IFERROR(VLOOKUP($C64,'Entocentric lens DB'!$B$5:$T$309,MATCH('Entocentric lens DB'!$F$4,'Entocentric lens DB'!$B$4:$T$4,0),0),"")</f>
        <v/>
      </c>
      <c r="G64" s="35" t="str">
        <f>IFERROR(VLOOKUP($C64,'Entocentric lens DB'!$B$5:$T$309,MATCH('Entocentric lens DB'!$G$4,'Entocentric lens DB'!$B$4:$T$4,0),0),"")</f>
        <v/>
      </c>
      <c r="H64" s="35" t="str">
        <f>IFERROR(VLOOKUP($C64,'Entocentric lens DB'!$B$5:$T$309,MATCH('Entocentric lens DB'!$P$4,'Entocentric lens DB'!$B$4:$T$4,0),0),"")</f>
        <v/>
      </c>
      <c r="I64" s="42" t="str">
        <f>IFERROR(VLOOKUP($C64,'Entocentric lens DB'!$B$5:$T$309,MATCH('Entocentric lens DB'!$Q$4,'Entocentric lens DB'!$B$4:$T$4,0),0),"")</f>
        <v/>
      </c>
      <c r="J64" s="35" t="str">
        <f>IFERROR(VLOOKUP($I64,'Optotune lens DB'!$B$5:$I$23,MATCH('Optotune lens DB'!$I$4,'Optotune lens DB'!$B$4:$I$4,0),0),"")</f>
        <v/>
      </c>
      <c r="K64" s="3" t="s">
        <v>519</v>
      </c>
      <c r="L64" s="35"/>
      <c r="M64" s="32" t="e">
        <f>VLOOKUP(C64,'Entocentric lens DB'!$B$5:$T$132,4,FALSE)</f>
        <v>#N/A</v>
      </c>
      <c r="N64" s="32"/>
      <c r="O64" s="32"/>
      <c r="P64" s="35"/>
      <c r="Q64" s="45"/>
    </row>
    <row r="65" spans="2:17">
      <c r="B65" s="3" t="str">
        <f>IFERROR(VLOOKUP($C65,'Entocentric lens DB'!$B$5:$T$309,MATCH('Entocentric lens DB'!$C$4,'Entocentric lens DB'!$B$4:$T$4,0),0),"")</f>
        <v/>
      </c>
      <c r="C65" s="49" t="s">
        <v>338</v>
      </c>
      <c r="D65" s="35" t="str">
        <f>IFERROR(VLOOKUP($C65,'Entocentric lens DB'!$B$5:$T$309,MATCH('Entocentric lens DB'!$D$4,'Entocentric lens DB'!$B$4:$T$4,0),0),"")</f>
        <v/>
      </c>
      <c r="E65" s="35" t="str">
        <f>IFERROR(VLOOKUP($C65,'Entocentric lens DB'!$B$5:$T$309,MATCH('Entocentric lens DB'!$E$4,'Entocentric lens DB'!$B$4:$T$4,0),0),"")</f>
        <v/>
      </c>
      <c r="F65" s="35" t="str">
        <f>IFERROR(VLOOKUP($C65,'Entocentric lens DB'!$B$5:$T$309,MATCH('Entocentric lens DB'!$F$4,'Entocentric lens DB'!$B$4:$T$4,0),0),"")</f>
        <v/>
      </c>
      <c r="G65" s="35" t="str">
        <f>IFERROR(VLOOKUP($C65,'Entocentric lens DB'!$B$5:$T$309,MATCH('Entocentric lens DB'!$G$4,'Entocentric lens DB'!$B$4:$T$4,0),0),"")</f>
        <v/>
      </c>
      <c r="H65" s="35" t="str">
        <f>IFERROR(VLOOKUP($C65,'Entocentric lens DB'!$B$5:$T$309,MATCH('Entocentric lens DB'!$P$4,'Entocentric lens DB'!$B$4:$T$4,0),0),"")</f>
        <v/>
      </c>
      <c r="I65" s="42" t="str">
        <f>IFERROR(VLOOKUP($C65,'Entocentric lens DB'!$B$5:$T$309,MATCH('Entocentric lens DB'!$Q$4,'Entocentric lens DB'!$B$4:$T$4,0),0),"")</f>
        <v/>
      </c>
      <c r="J65" s="35" t="str">
        <f>IFERROR(VLOOKUP($I65,'Optotune lens DB'!$B$5:$I$23,MATCH('Optotune lens DB'!$I$4,'Optotune lens DB'!$B$4:$I$4,0),0),"")</f>
        <v/>
      </c>
      <c r="K65" s="3" t="s">
        <v>519</v>
      </c>
      <c r="L65" s="35"/>
      <c r="M65" s="32" t="e">
        <f>VLOOKUP(C65,'Entocentric lens DB'!$B$5:$T$132,4,FALSE)</f>
        <v>#N/A</v>
      </c>
      <c r="N65" s="32"/>
      <c r="O65" s="32"/>
      <c r="P65" s="35"/>
      <c r="Q65" s="45"/>
    </row>
    <row r="66" spans="2:17">
      <c r="B66" s="3" t="str">
        <f>IFERROR(VLOOKUP($C66,'Entocentric lens DB'!$B$5:$T$309,MATCH('Entocentric lens DB'!$C$4,'Entocentric lens DB'!$B$4:$T$4,0),0),"")</f>
        <v/>
      </c>
      <c r="C66" s="49" t="s">
        <v>339</v>
      </c>
      <c r="D66" s="35" t="str">
        <f>IFERROR(VLOOKUP($C66,'Entocentric lens DB'!$B$5:$T$309,MATCH('Entocentric lens DB'!$D$4,'Entocentric lens DB'!$B$4:$T$4,0),0),"")</f>
        <v/>
      </c>
      <c r="E66" s="35" t="str">
        <f>IFERROR(VLOOKUP($C66,'Entocentric lens DB'!$B$5:$T$309,MATCH('Entocentric lens DB'!$E$4,'Entocentric lens DB'!$B$4:$T$4,0),0),"")</f>
        <v/>
      </c>
      <c r="F66" s="35" t="str">
        <f>IFERROR(VLOOKUP($C66,'Entocentric lens DB'!$B$5:$T$309,MATCH('Entocentric lens DB'!$F$4,'Entocentric lens DB'!$B$4:$T$4,0),0),"")</f>
        <v/>
      </c>
      <c r="G66" s="35" t="str">
        <f>IFERROR(VLOOKUP($C66,'Entocentric lens DB'!$B$5:$T$309,MATCH('Entocentric lens DB'!$G$4,'Entocentric lens DB'!$B$4:$T$4,0),0),"")</f>
        <v/>
      </c>
      <c r="H66" s="35" t="str">
        <f>IFERROR(VLOOKUP($C66,'Entocentric lens DB'!$B$5:$T$309,MATCH('Entocentric lens DB'!$P$4,'Entocentric lens DB'!$B$4:$T$4,0),0),"")</f>
        <v/>
      </c>
      <c r="I66" s="42" t="str">
        <f>IFERROR(VLOOKUP($C66,'Entocentric lens DB'!$B$5:$T$309,MATCH('Entocentric lens DB'!$Q$4,'Entocentric lens DB'!$B$4:$T$4,0),0),"")</f>
        <v/>
      </c>
      <c r="J66" s="35" t="str">
        <f>IFERROR(VLOOKUP($I66,'Optotune lens DB'!$B$5:$I$23,MATCH('Optotune lens DB'!$I$4,'Optotune lens DB'!$B$4:$I$4,0),0),"")</f>
        <v/>
      </c>
      <c r="K66" s="3" t="s">
        <v>519</v>
      </c>
      <c r="L66" s="35"/>
      <c r="M66" s="32" t="e">
        <f>VLOOKUP(C66,'Entocentric lens DB'!$B$5:$T$132,4,FALSE)</f>
        <v>#N/A</v>
      </c>
      <c r="N66" s="32"/>
      <c r="O66" s="32"/>
      <c r="P66" s="35"/>
      <c r="Q66" s="45"/>
    </row>
    <row r="67" spans="2:17">
      <c r="B67" s="3" t="str">
        <f>IFERROR(VLOOKUP($C67,'Entocentric lens DB'!$B$5:$T$309,MATCH('Entocentric lens DB'!$C$4,'Entocentric lens DB'!$B$4:$T$4,0),0),"")</f>
        <v/>
      </c>
      <c r="C67" s="49" t="s">
        <v>341</v>
      </c>
      <c r="D67" s="35" t="str">
        <f>IFERROR(VLOOKUP($C67,'Entocentric lens DB'!$B$5:$T$309,MATCH('Entocentric lens DB'!$D$4,'Entocentric lens DB'!$B$4:$T$4,0),0),"")</f>
        <v/>
      </c>
      <c r="E67" s="35" t="str">
        <f>IFERROR(VLOOKUP($C67,'Entocentric lens DB'!$B$5:$T$309,MATCH('Entocentric lens DB'!$E$4,'Entocentric lens DB'!$B$4:$T$4,0),0),"")</f>
        <v/>
      </c>
      <c r="F67" s="35" t="str">
        <f>IFERROR(VLOOKUP($C67,'Entocentric lens DB'!$B$5:$T$309,MATCH('Entocentric lens DB'!$F$4,'Entocentric lens DB'!$B$4:$T$4,0),0),"")</f>
        <v/>
      </c>
      <c r="G67" s="35" t="str">
        <f>IFERROR(VLOOKUP($C67,'Entocentric lens DB'!$B$5:$T$309,MATCH('Entocentric lens DB'!$G$4,'Entocentric lens DB'!$B$4:$T$4,0),0),"")</f>
        <v/>
      </c>
      <c r="H67" s="35" t="str">
        <f>IFERROR(VLOOKUP($C67,'Entocentric lens DB'!$B$5:$T$309,MATCH('Entocentric lens DB'!$P$4,'Entocentric lens DB'!$B$4:$T$4,0),0),"")</f>
        <v/>
      </c>
      <c r="I67" s="42" t="str">
        <f>IFERROR(VLOOKUP($C67,'Entocentric lens DB'!$B$5:$T$309,MATCH('Entocentric lens DB'!$Q$4,'Entocentric lens DB'!$B$4:$T$4,0),0),"")</f>
        <v/>
      </c>
      <c r="J67" s="35" t="str">
        <f>IFERROR(VLOOKUP($I67,'Optotune lens DB'!$B$5:$I$23,MATCH('Optotune lens DB'!$I$4,'Optotune lens DB'!$B$4:$I$4,0),0),"")</f>
        <v/>
      </c>
      <c r="K67" s="3" t="s">
        <v>519</v>
      </c>
      <c r="L67" s="35"/>
      <c r="M67" s="32" t="e">
        <f>VLOOKUP(C67,'Entocentric lens DB'!$B$5:$T$132,4,FALSE)</f>
        <v>#N/A</v>
      </c>
      <c r="N67" s="32"/>
      <c r="O67" s="32"/>
      <c r="P67" s="35"/>
      <c r="Q67" s="45"/>
    </row>
    <row r="68" spans="2:17">
      <c r="B68" s="3" t="str">
        <f>IFERROR(VLOOKUP($C68,'Entocentric lens DB'!$B$5:$T$309,MATCH('Entocentric lens DB'!$C$4,'Entocentric lens DB'!$B$4:$T$4,0),0),"")</f>
        <v/>
      </c>
      <c r="C68" s="49" t="s">
        <v>342</v>
      </c>
      <c r="D68" s="35" t="str">
        <f>IFERROR(VLOOKUP($C68,'Entocentric lens DB'!$B$5:$T$309,MATCH('Entocentric lens DB'!$D$4,'Entocentric lens DB'!$B$4:$T$4,0),0),"")</f>
        <v/>
      </c>
      <c r="E68" s="35" t="str">
        <f>IFERROR(VLOOKUP($C68,'Entocentric lens DB'!$B$5:$T$309,MATCH('Entocentric lens DB'!$E$4,'Entocentric lens DB'!$B$4:$T$4,0),0),"")</f>
        <v/>
      </c>
      <c r="F68" s="35" t="str">
        <f>IFERROR(VLOOKUP($C68,'Entocentric lens DB'!$B$5:$T$309,MATCH('Entocentric lens DB'!$F$4,'Entocentric lens DB'!$B$4:$T$4,0),0),"")</f>
        <v/>
      </c>
      <c r="G68" s="35" t="str">
        <f>IFERROR(VLOOKUP($C68,'Entocentric lens DB'!$B$5:$T$309,MATCH('Entocentric lens DB'!$G$4,'Entocentric lens DB'!$B$4:$T$4,0),0),"")</f>
        <v/>
      </c>
      <c r="H68" s="35" t="str">
        <f>IFERROR(VLOOKUP($C68,'Entocentric lens DB'!$B$5:$T$309,MATCH('Entocentric lens DB'!$P$4,'Entocentric lens DB'!$B$4:$T$4,0),0),"")</f>
        <v/>
      </c>
      <c r="I68" s="42" t="str">
        <f>IFERROR(VLOOKUP($C68,'Entocentric lens DB'!$B$5:$T$309,MATCH('Entocentric lens DB'!$Q$4,'Entocentric lens DB'!$B$4:$T$4,0),0),"")</f>
        <v/>
      </c>
      <c r="J68" s="35" t="str">
        <f>IFERROR(VLOOKUP($I68,'Optotune lens DB'!$B$5:$I$23,MATCH('Optotune lens DB'!$I$4,'Optotune lens DB'!$B$4:$I$4,0),0),"")</f>
        <v/>
      </c>
      <c r="K68" s="3" t="s">
        <v>519</v>
      </c>
      <c r="L68" s="35"/>
      <c r="M68" s="32" t="e">
        <f>VLOOKUP(C68,'Entocentric lens DB'!$B$5:$T$132,4,FALSE)</f>
        <v>#N/A</v>
      </c>
      <c r="N68" s="32"/>
      <c r="O68" s="32"/>
      <c r="P68" s="35"/>
      <c r="Q68" s="45"/>
    </row>
    <row r="69" spans="2:17">
      <c r="B69" s="3" t="str">
        <f>IFERROR(VLOOKUP($C69,'Entocentric lens DB'!$B$5:$T$309,MATCH('Entocentric lens DB'!$C$4,'Entocentric lens DB'!$B$4:$T$4,0),0),"")</f>
        <v/>
      </c>
      <c r="C69" s="49" t="s">
        <v>344</v>
      </c>
      <c r="D69" s="35" t="str">
        <f>IFERROR(VLOOKUP($C69,'Entocentric lens DB'!$B$5:$T$309,MATCH('Entocentric lens DB'!$D$4,'Entocentric lens DB'!$B$4:$T$4,0),0),"")</f>
        <v/>
      </c>
      <c r="E69" s="35" t="str">
        <f>IFERROR(VLOOKUP($C69,'Entocentric lens DB'!$B$5:$T$309,MATCH('Entocentric lens DB'!$E$4,'Entocentric lens DB'!$B$4:$T$4,0),0),"")</f>
        <v/>
      </c>
      <c r="F69" s="35" t="str">
        <f>IFERROR(VLOOKUP($C69,'Entocentric lens DB'!$B$5:$T$309,MATCH('Entocentric lens DB'!$F$4,'Entocentric lens DB'!$B$4:$T$4,0),0),"")</f>
        <v/>
      </c>
      <c r="G69" s="35" t="str">
        <f>IFERROR(VLOOKUP($C69,'Entocentric lens DB'!$B$5:$T$309,MATCH('Entocentric lens DB'!$G$4,'Entocentric lens DB'!$B$4:$T$4,0),0),"")</f>
        <v/>
      </c>
      <c r="H69" s="35" t="str">
        <f>IFERROR(VLOOKUP($C69,'Entocentric lens DB'!$B$5:$T$309,MATCH('Entocentric lens DB'!$P$4,'Entocentric lens DB'!$B$4:$T$4,0),0),"")</f>
        <v/>
      </c>
      <c r="I69" s="42" t="str">
        <f>IFERROR(VLOOKUP($C69,'Entocentric lens DB'!$B$5:$T$309,MATCH('Entocentric lens DB'!$Q$4,'Entocentric lens DB'!$B$4:$T$4,0),0),"")</f>
        <v/>
      </c>
      <c r="J69" s="35" t="str">
        <f>IFERROR(VLOOKUP($I69,'Optotune lens DB'!$B$5:$I$23,MATCH('Optotune lens DB'!$I$4,'Optotune lens DB'!$B$4:$I$4,0),0),"")</f>
        <v/>
      </c>
      <c r="K69" s="3" t="s">
        <v>519</v>
      </c>
      <c r="L69" s="35"/>
      <c r="M69" s="32" t="e">
        <f>VLOOKUP(C69,'Entocentric lens DB'!$B$5:$T$132,4,FALSE)</f>
        <v>#N/A</v>
      </c>
      <c r="N69" s="32"/>
      <c r="O69" s="32"/>
      <c r="P69" s="35"/>
      <c r="Q69" s="45"/>
    </row>
    <row r="70" spans="2:17">
      <c r="B70" s="3" t="str">
        <f>IFERROR(VLOOKUP($C70,'Entocentric lens DB'!$B$5:$T$309,MATCH('Entocentric lens DB'!$C$4,'Entocentric lens DB'!$B$4:$T$4,0),0),"")</f>
        <v/>
      </c>
      <c r="C70" s="49" t="s">
        <v>345</v>
      </c>
      <c r="D70" s="35" t="str">
        <f>IFERROR(VLOOKUP($C70,'Entocentric lens DB'!$B$5:$T$309,MATCH('Entocentric lens DB'!$D$4,'Entocentric lens DB'!$B$4:$T$4,0),0),"")</f>
        <v/>
      </c>
      <c r="E70" s="35" t="str">
        <f>IFERROR(VLOOKUP($C70,'Entocentric lens DB'!$B$5:$T$309,MATCH('Entocentric lens DB'!$E$4,'Entocentric lens DB'!$B$4:$T$4,0),0),"")</f>
        <v/>
      </c>
      <c r="F70" s="35" t="str">
        <f>IFERROR(VLOOKUP($C70,'Entocentric lens DB'!$B$5:$T$309,MATCH('Entocentric lens DB'!$F$4,'Entocentric lens DB'!$B$4:$T$4,0),0),"")</f>
        <v/>
      </c>
      <c r="G70" s="35" t="str">
        <f>IFERROR(VLOOKUP($C70,'Entocentric lens DB'!$B$5:$T$309,MATCH('Entocentric lens DB'!$G$4,'Entocentric lens DB'!$B$4:$T$4,0),0),"")</f>
        <v/>
      </c>
      <c r="H70" s="35" t="str">
        <f>IFERROR(VLOOKUP($C70,'Entocentric lens DB'!$B$5:$T$309,MATCH('Entocentric lens DB'!$P$4,'Entocentric lens DB'!$B$4:$T$4,0),0),"")</f>
        <v/>
      </c>
      <c r="I70" s="42" t="str">
        <f>IFERROR(VLOOKUP($C70,'Entocentric lens DB'!$B$5:$T$309,MATCH('Entocentric lens DB'!$Q$4,'Entocentric lens DB'!$B$4:$T$4,0),0),"")</f>
        <v/>
      </c>
      <c r="J70" s="35" t="str">
        <f>IFERROR(VLOOKUP($I70,'Optotune lens DB'!$B$5:$I$23,MATCH('Optotune lens DB'!$I$4,'Optotune lens DB'!$B$4:$I$4,0),0),"")</f>
        <v/>
      </c>
      <c r="K70" s="3" t="s">
        <v>519</v>
      </c>
      <c r="L70" s="35"/>
      <c r="M70" s="32" t="e">
        <f>VLOOKUP(C70,'Entocentric lens DB'!$B$5:$T$132,4,FALSE)</f>
        <v>#N/A</v>
      </c>
      <c r="N70" s="32"/>
      <c r="O70" s="32"/>
      <c r="P70" s="35"/>
      <c r="Q70" s="45"/>
    </row>
    <row r="71" spans="2:17">
      <c r="B71" s="3" t="str">
        <f>IFERROR(VLOOKUP($C71,'Entocentric lens DB'!$B$5:$T$309,MATCH('Entocentric lens DB'!$C$4,'Entocentric lens DB'!$B$4:$T$4,0),0),"")</f>
        <v/>
      </c>
      <c r="C71" s="49" t="s">
        <v>346</v>
      </c>
      <c r="D71" s="35" t="str">
        <f>IFERROR(VLOOKUP($C71,'Entocentric lens DB'!$B$5:$T$309,MATCH('Entocentric lens DB'!$D$4,'Entocentric lens DB'!$B$4:$T$4,0),0),"")</f>
        <v/>
      </c>
      <c r="E71" s="35" t="str">
        <f>IFERROR(VLOOKUP($C71,'Entocentric lens DB'!$B$5:$T$309,MATCH('Entocentric lens DB'!$E$4,'Entocentric lens DB'!$B$4:$T$4,0),0),"")</f>
        <v/>
      </c>
      <c r="F71" s="35" t="str">
        <f>IFERROR(VLOOKUP($C71,'Entocentric lens DB'!$B$5:$T$309,MATCH('Entocentric lens DB'!$F$4,'Entocentric lens DB'!$B$4:$T$4,0),0),"")</f>
        <v/>
      </c>
      <c r="G71" s="35" t="str">
        <f>IFERROR(VLOOKUP($C71,'Entocentric lens DB'!$B$5:$T$309,MATCH('Entocentric lens DB'!$G$4,'Entocentric lens DB'!$B$4:$T$4,0),0),"")</f>
        <v/>
      </c>
      <c r="H71" s="35" t="str">
        <f>IFERROR(VLOOKUP($C71,'Entocentric lens DB'!$B$5:$T$309,MATCH('Entocentric lens DB'!$P$4,'Entocentric lens DB'!$B$4:$T$4,0),0),"")</f>
        <v/>
      </c>
      <c r="I71" s="42" t="str">
        <f>IFERROR(VLOOKUP($C71,'Entocentric lens DB'!$B$5:$T$309,MATCH('Entocentric lens DB'!$Q$4,'Entocentric lens DB'!$B$4:$T$4,0),0),"")</f>
        <v/>
      </c>
      <c r="J71" s="35" t="str">
        <f>IFERROR(VLOOKUP($I71,'Optotune lens DB'!$B$5:$I$23,MATCH('Optotune lens DB'!$I$4,'Optotune lens DB'!$B$4:$I$4,0),0),"")</f>
        <v/>
      </c>
      <c r="K71" s="3" t="s">
        <v>519</v>
      </c>
      <c r="L71" s="35"/>
      <c r="M71" s="32" t="e">
        <f>VLOOKUP(C71,'Entocentric lens DB'!$B$5:$T$132,4,FALSE)</f>
        <v>#N/A</v>
      </c>
      <c r="N71" s="32"/>
      <c r="O71" s="32"/>
      <c r="P71" s="35"/>
      <c r="Q71" s="45"/>
    </row>
    <row r="72" spans="2:17">
      <c r="B72" s="3" t="str">
        <f>IFERROR(VLOOKUP($C72,'Entocentric lens DB'!$B$5:$T$309,MATCH('Entocentric lens DB'!$C$4,'Entocentric lens DB'!$B$4:$T$4,0),0),"")</f>
        <v/>
      </c>
      <c r="C72" s="49" t="s">
        <v>347</v>
      </c>
      <c r="D72" s="35" t="str">
        <f>IFERROR(VLOOKUP($C72,'Entocentric lens DB'!$B$5:$T$309,MATCH('Entocentric lens DB'!$D$4,'Entocentric lens DB'!$B$4:$T$4,0),0),"")</f>
        <v/>
      </c>
      <c r="E72" s="35" t="str">
        <f>IFERROR(VLOOKUP($C72,'Entocentric lens DB'!$B$5:$T$309,MATCH('Entocentric lens DB'!$E$4,'Entocentric lens DB'!$B$4:$T$4,0),0),"")</f>
        <v/>
      </c>
      <c r="F72" s="35" t="str">
        <f>IFERROR(VLOOKUP($C72,'Entocentric lens DB'!$B$5:$T$309,MATCH('Entocentric lens DB'!$F$4,'Entocentric lens DB'!$B$4:$T$4,0),0),"")</f>
        <v/>
      </c>
      <c r="G72" s="35" t="str">
        <f>IFERROR(VLOOKUP($C72,'Entocentric lens DB'!$B$5:$T$309,MATCH('Entocentric lens DB'!$G$4,'Entocentric lens DB'!$B$4:$T$4,0),0),"")</f>
        <v/>
      </c>
      <c r="H72" s="35" t="str">
        <f>IFERROR(VLOOKUP($C72,'Entocentric lens DB'!$B$5:$T$309,MATCH('Entocentric lens DB'!$P$4,'Entocentric lens DB'!$B$4:$T$4,0),0),"")</f>
        <v/>
      </c>
      <c r="I72" s="42" t="str">
        <f>IFERROR(VLOOKUP($C72,'Entocentric lens DB'!$B$5:$T$309,MATCH('Entocentric lens DB'!$Q$4,'Entocentric lens DB'!$B$4:$T$4,0),0),"")</f>
        <v/>
      </c>
      <c r="J72" s="35" t="str">
        <f>IFERROR(VLOOKUP($I72,'Optotune lens DB'!$B$5:$I$23,MATCH('Optotune lens DB'!$I$4,'Optotune lens DB'!$B$4:$I$4,0),0),"")</f>
        <v/>
      </c>
      <c r="K72" s="3" t="s">
        <v>519</v>
      </c>
      <c r="L72" s="35"/>
      <c r="M72" s="32" t="e">
        <f>VLOOKUP(C72,'Entocentric lens DB'!$B$5:$T$132,4,FALSE)</f>
        <v>#N/A</v>
      </c>
      <c r="N72" s="32"/>
      <c r="O72" s="32"/>
      <c r="P72" s="35"/>
      <c r="Q72" s="45"/>
    </row>
    <row r="73" spans="2:17">
      <c r="B73" s="3" t="str">
        <f>IFERROR(VLOOKUP($C73,'Entocentric lens DB'!$B$5:$T$309,MATCH('Entocentric lens DB'!$C$4,'Entocentric lens DB'!$B$4:$T$4,0),0),"")</f>
        <v/>
      </c>
      <c r="C73" s="49" t="s">
        <v>348</v>
      </c>
      <c r="D73" s="35" t="str">
        <f>IFERROR(VLOOKUP($C73,'Entocentric lens DB'!$B$5:$T$309,MATCH('Entocentric lens DB'!$D$4,'Entocentric lens DB'!$B$4:$T$4,0),0),"")</f>
        <v/>
      </c>
      <c r="E73" s="35" t="str">
        <f>IFERROR(VLOOKUP($C73,'Entocentric lens DB'!$B$5:$T$309,MATCH('Entocentric lens DB'!$E$4,'Entocentric lens DB'!$B$4:$T$4,0),0),"")</f>
        <v/>
      </c>
      <c r="F73" s="35" t="str">
        <f>IFERROR(VLOOKUP($C73,'Entocentric lens DB'!$B$5:$T$309,MATCH('Entocentric lens DB'!$F$4,'Entocentric lens DB'!$B$4:$T$4,0),0),"")</f>
        <v/>
      </c>
      <c r="G73" s="35" t="str">
        <f>IFERROR(VLOOKUP($C73,'Entocentric lens DB'!$B$5:$T$309,MATCH('Entocentric lens DB'!$G$4,'Entocentric lens DB'!$B$4:$T$4,0),0),"")</f>
        <v/>
      </c>
      <c r="H73" s="35" t="str">
        <f>IFERROR(VLOOKUP($C73,'Entocentric lens DB'!$B$5:$T$309,MATCH('Entocentric lens DB'!$P$4,'Entocentric lens DB'!$B$4:$T$4,0),0),"")</f>
        <v/>
      </c>
      <c r="I73" s="42" t="str">
        <f>IFERROR(VLOOKUP($C73,'Entocentric lens DB'!$B$5:$T$309,MATCH('Entocentric lens DB'!$Q$4,'Entocentric lens DB'!$B$4:$T$4,0),0),"")</f>
        <v/>
      </c>
      <c r="J73" s="35" t="str">
        <f>IFERROR(VLOOKUP($I73,'Optotune lens DB'!$B$5:$I$23,MATCH('Optotune lens DB'!$I$4,'Optotune lens DB'!$B$4:$I$4,0),0),"")</f>
        <v/>
      </c>
      <c r="K73" s="3" t="s">
        <v>519</v>
      </c>
      <c r="L73" s="35"/>
      <c r="M73" s="32" t="e">
        <f>VLOOKUP(C73,'Entocentric lens DB'!$B$5:$T$132,4,FALSE)</f>
        <v>#N/A</v>
      </c>
      <c r="N73" s="32"/>
      <c r="O73" s="32"/>
      <c r="P73" s="35"/>
      <c r="Q73" s="45"/>
    </row>
    <row r="74" spans="2:17">
      <c r="B74" s="3" t="str">
        <f>IFERROR(VLOOKUP($C74,'Entocentric lens DB'!$B$5:$T$309,MATCH('Entocentric lens DB'!$C$4,'Entocentric lens DB'!$B$4:$T$4,0),0),"")</f>
        <v/>
      </c>
      <c r="C74" s="49" t="s">
        <v>349</v>
      </c>
      <c r="D74" s="35" t="str">
        <f>IFERROR(VLOOKUP($C74,'Entocentric lens DB'!$B$5:$T$309,MATCH('Entocentric lens DB'!$D$4,'Entocentric lens DB'!$B$4:$T$4,0),0),"")</f>
        <v/>
      </c>
      <c r="E74" s="35" t="str">
        <f>IFERROR(VLOOKUP($C74,'Entocentric lens DB'!$B$5:$T$309,MATCH('Entocentric lens DB'!$E$4,'Entocentric lens DB'!$B$4:$T$4,0),0),"")</f>
        <v/>
      </c>
      <c r="F74" s="35" t="str">
        <f>IFERROR(VLOOKUP($C74,'Entocentric lens DB'!$B$5:$T$309,MATCH('Entocentric lens DB'!$F$4,'Entocentric lens DB'!$B$4:$T$4,0),0),"")</f>
        <v/>
      </c>
      <c r="G74" s="35" t="str">
        <f>IFERROR(VLOOKUP($C74,'Entocentric lens DB'!$B$5:$T$309,MATCH('Entocentric lens DB'!$G$4,'Entocentric lens DB'!$B$4:$T$4,0),0),"")</f>
        <v/>
      </c>
      <c r="H74" s="35" t="str">
        <f>IFERROR(VLOOKUP($C74,'Entocentric lens DB'!$B$5:$T$309,MATCH('Entocentric lens DB'!$P$4,'Entocentric lens DB'!$B$4:$T$4,0),0),"")</f>
        <v/>
      </c>
      <c r="I74" s="42" t="str">
        <f>IFERROR(VLOOKUP($C74,'Entocentric lens DB'!$B$5:$T$309,MATCH('Entocentric lens DB'!$Q$4,'Entocentric lens DB'!$B$4:$T$4,0),0),"")</f>
        <v/>
      </c>
      <c r="J74" s="35" t="str">
        <f>IFERROR(VLOOKUP($I74,'Optotune lens DB'!$B$5:$I$23,MATCH('Optotune lens DB'!$I$4,'Optotune lens DB'!$B$4:$I$4,0),0),"")</f>
        <v/>
      </c>
      <c r="K74" s="3" t="s">
        <v>519</v>
      </c>
      <c r="L74" s="35"/>
      <c r="M74" s="32" t="e">
        <f>VLOOKUP(C74,'Entocentric lens DB'!$B$5:$T$132,4,FALSE)</f>
        <v>#N/A</v>
      </c>
      <c r="N74" s="32"/>
      <c r="O74" s="32"/>
      <c r="P74" s="35"/>
      <c r="Q74" s="45"/>
    </row>
    <row r="75" spans="2:17">
      <c r="B75" s="3" t="str">
        <f>IFERROR(VLOOKUP($C75,'Entocentric lens DB'!$B$5:$T$309,MATCH('Entocentric lens DB'!$C$4,'Entocentric lens DB'!$B$4:$T$4,0),0),"")</f>
        <v/>
      </c>
      <c r="C75" s="49" t="s">
        <v>350</v>
      </c>
      <c r="D75" s="35" t="str">
        <f>IFERROR(VLOOKUP($C75,'Entocentric lens DB'!$B$5:$T$309,MATCH('Entocentric lens DB'!$D$4,'Entocentric lens DB'!$B$4:$T$4,0),0),"")</f>
        <v/>
      </c>
      <c r="E75" s="35" t="str">
        <f>IFERROR(VLOOKUP($C75,'Entocentric lens DB'!$B$5:$T$309,MATCH('Entocentric lens DB'!$E$4,'Entocentric lens DB'!$B$4:$T$4,0),0),"")</f>
        <v/>
      </c>
      <c r="F75" s="35" t="str">
        <f>IFERROR(VLOOKUP($C75,'Entocentric lens DB'!$B$5:$T$309,MATCH('Entocentric lens DB'!$F$4,'Entocentric lens DB'!$B$4:$T$4,0),0),"")</f>
        <v/>
      </c>
      <c r="G75" s="35" t="str">
        <f>IFERROR(VLOOKUP($C75,'Entocentric lens DB'!$B$5:$T$309,MATCH('Entocentric lens DB'!$G$4,'Entocentric lens DB'!$B$4:$T$4,0),0),"")</f>
        <v/>
      </c>
      <c r="H75" s="35" t="str">
        <f>IFERROR(VLOOKUP($C75,'Entocentric lens DB'!$B$5:$T$309,MATCH('Entocentric lens DB'!$P$4,'Entocentric lens DB'!$B$4:$T$4,0),0),"")</f>
        <v/>
      </c>
      <c r="I75" s="42" t="str">
        <f>IFERROR(VLOOKUP($C75,'Entocentric lens DB'!$B$5:$T$309,MATCH('Entocentric lens DB'!$Q$4,'Entocentric lens DB'!$B$4:$T$4,0),0),"")</f>
        <v/>
      </c>
      <c r="J75" s="35" t="str">
        <f>IFERROR(VLOOKUP($I75,'Optotune lens DB'!$B$5:$I$23,MATCH('Optotune lens DB'!$I$4,'Optotune lens DB'!$B$4:$I$4,0),0),"")</f>
        <v/>
      </c>
      <c r="K75" s="3" t="s">
        <v>519</v>
      </c>
      <c r="L75" s="35"/>
      <c r="M75" s="32" t="e">
        <f>VLOOKUP(C75,'Entocentric lens DB'!$B$5:$T$132,4,FALSE)</f>
        <v>#N/A</v>
      </c>
      <c r="N75" s="32"/>
      <c r="O75" s="32"/>
      <c r="P75" s="35"/>
      <c r="Q75" s="45"/>
    </row>
    <row r="76" spans="2:17">
      <c r="B76" s="3" t="str">
        <f>IFERROR(VLOOKUP($C76,'Entocentric lens DB'!$B$5:$T$309,MATCH('Entocentric lens DB'!$C$4,'Entocentric lens DB'!$B$4:$T$4,0),0),"")</f>
        <v/>
      </c>
      <c r="C76" s="49" t="s">
        <v>351</v>
      </c>
      <c r="D76" s="35" t="str">
        <f>IFERROR(VLOOKUP($C76,'Entocentric lens DB'!$B$5:$T$309,MATCH('Entocentric lens DB'!$D$4,'Entocentric lens DB'!$B$4:$T$4,0),0),"")</f>
        <v/>
      </c>
      <c r="E76" s="35" t="str">
        <f>IFERROR(VLOOKUP($C76,'Entocentric lens DB'!$B$5:$T$309,MATCH('Entocentric lens DB'!$E$4,'Entocentric lens DB'!$B$4:$T$4,0),0),"")</f>
        <v/>
      </c>
      <c r="F76" s="35" t="str">
        <f>IFERROR(VLOOKUP($C76,'Entocentric lens DB'!$B$5:$T$309,MATCH('Entocentric lens DB'!$F$4,'Entocentric lens DB'!$B$4:$T$4,0),0),"")</f>
        <v/>
      </c>
      <c r="G76" s="35" t="str">
        <f>IFERROR(VLOOKUP($C76,'Entocentric lens DB'!$B$5:$T$309,MATCH('Entocentric lens DB'!$G$4,'Entocentric lens DB'!$B$4:$T$4,0),0),"")</f>
        <v/>
      </c>
      <c r="H76" s="35" t="str">
        <f>IFERROR(VLOOKUP($C76,'Entocentric lens DB'!$B$5:$T$309,MATCH('Entocentric lens DB'!$P$4,'Entocentric lens DB'!$B$4:$T$4,0),0),"")</f>
        <v/>
      </c>
      <c r="I76" s="42" t="str">
        <f>IFERROR(VLOOKUP($C76,'Entocentric lens DB'!$B$5:$T$309,MATCH('Entocentric lens DB'!$Q$4,'Entocentric lens DB'!$B$4:$T$4,0),0),"")</f>
        <v/>
      </c>
      <c r="J76" s="35" t="str">
        <f>IFERROR(VLOOKUP($I76,'Optotune lens DB'!$B$5:$I$23,MATCH('Optotune lens DB'!$I$4,'Optotune lens DB'!$B$4:$I$4,0),0),"")</f>
        <v/>
      </c>
      <c r="K76" s="3" t="s">
        <v>519</v>
      </c>
      <c r="L76" s="35"/>
      <c r="M76" s="32" t="e">
        <f>VLOOKUP(C76,'Entocentric lens DB'!$B$5:$T$132,4,FALSE)</f>
        <v>#N/A</v>
      </c>
      <c r="N76" s="32"/>
      <c r="O76" s="32"/>
      <c r="P76" s="35"/>
      <c r="Q76" s="45"/>
    </row>
    <row r="77" spans="2:17">
      <c r="B77" s="3" t="str">
        <f>IFERROR(VLOOKUP($C77,'Entocentric lens DB'!$B$5:$T$309,MATCH('Entocentric lens DB'!$C$4,'Entocentric lens DB'!$B$4:$T$4,0),0),"")</f>
        <v/>
      </c>
      <c r="C77" s="49" t="s">
        <v>352</v>
      </c>
      <c r="D77" s="35" t="str">
        <f>IFERROR(VLOOKUP($C77,'Entocentric lens DB'!$B$5:$T$309,MATCH('Entocentric lens DB'!$D$4,'Entocentric lens DB'!$B$4:$T$4,0),0),"")</f>
        <v/>
      </c>
      <c r="E77" s="35" t="str">
        <f>IFERROR(VLOOKUP($C77,'Entocentric lens DB'!$B$5:$T$309,MATCH('Entocentric lens DB'!$E$4,'Entocentric lens DB'!$B$4:$T$4,0),0),"")</f>
        <v/>
      </c>
      <c r="F77" s="35" t="str">
        <f>IFERROR(VLOOKUP($C77,'Entocentric lens DB'!$B$5:$T$309,MATCH('Entocentric lens DB'!$F$4,'Entocentric lens DB'!$B$4:$T$4,0),0),"")</f>
        <v/>
      </c>
      <c r="G77" s="35" t="str">
        <f>IFERROR(VLOOKUP($C77,'Entocentric lens DB'!$B$5:$T$309,MATCH('Entocentric lens DB'!$G$4,'Entocentric lens DB'!$B$4:$T$4,0),0),"")</f>
        <v/>
      </c>
      <c r="H77" s="35" t="str">
        <f>IFERROR(VLOOKUP($C77,'Entocentric lens DB'!$B$5:$T$309,MATCH('Entocentric lens DB'!$P$4,'Entocentric lens DB'!$B$4:$T$4,0),0),"")</f>
        <v/>
      </c>
      <c r="I77" s="42" t="str">
        <f>IFERROR(VLOOKUP($C77,'Entocentric lens DB'!$B$5:$T$309,MATCH('Entocentric lens DB'!$Q$4,'Entocentric lens DB'!$B$4:$T$4,0),0),"")</f>
        <v/>
      </c>
      <c r="J77" s="35" t="str">
        <f>IFERROR(VLOOKUP($I77,'Optotune lens DB'!$B$5:$I$23,MATCH('Optotune lens DB'!$I$4,'Optotune lens DB'!$B$4:$I$4,0),0),"")</f>
        <v/>
      </c>
      <c r="K77" s="3" t="s">
        <v>519</v>
      </c>
      <c r="L77" s="35"/>
      <c r="M77" s="32" t="e">
        <f>VLOOKUP(C77,'Entocentric lens DB'!$B$5:$T$132,4,FALSE)</f>
        <v>#N/A</v>
      </c>
      <c r="N77" s="32"/>
      <c r="O77" s="32"/>
      <c r="P77" s="35"/>
      <c r="Q77" s="45"/>
    </row>
    <row r="78" spans="2:17">
      <c r="B78" s="3" t="str">
        <f>IFERROR(VLOOKUP($C78,'Entocentric lens DB'!$B$5:$T$309,MATCH('Entocentric lens DB'!$C$4,'Entocentric lens DB'!$B$4:$T$4,0),0),"")</f>
        <v/>
      </c>
      <c r="C78" s="49" t="s">
        <v>353</v>
      </c>
      <c r="D78" s="35" t="str">
        <f>IFERROR(VLOOKUP($C78,'Entocentric lens DB'!$B$5:$T$309,MATCH('Entocentric lens DB'!$D$4,'Entocentric lens DB'!$B$4:$T$4,0),0),"")</f>
        <v/>
      </c>
      <c r="E78" s="35" t="str">
        <f>IFERROR(VLOOKUP($C78,'Entocentric lens DB'!$B$5:$T$309,MATCH('Entocentric lens DB'!$E$4,'Entocentric lens DB'!$B$4:$T$4,0),0),"")</f>
        <v/>
      </c>
      <c r="F78" s="35" t="str">
        <f>IFERROR(VLOOKUP($C78,'Entocentric lens DB'!$B$5:$T$309,MATCH('Entocentric lens DB'!$F$4,'Entocentric lens DB'!$B$4:$T$4,0),0),"")</f>
        <v/>
      </c>
      <c r="G78" s="35" t="str">
        <f>IFERROR(VLOOKUP($C78,'Entocentric lens DB'!$B$5:$T$309,MATCH('Entocentric lens DB'!$G$4,'Entocentric lens DB'!$B$4:$T$4,0),0),"")</f>
        <v/>
      </c>
      <c r="H78" s="35" t="str">
        <f>IFERROR(VLOOKUP($C78,'Entocentric lens DB'!$B$5:$T$309,MATCH('Entocentric lens DB'!$P$4,'Entocentric lens DB'!$B$4:$T$4,0),0),"")</f>
        <v/>
      </c>
      <c r="I78" s="42" t="str">
        <f>IFERROR(VLOOKUP($C78,'Entocentric lens DB'!$B$5:$T$309,MATCH('Entocentric lens DB'!$Q$4,'Entocentric lens DB'!$B$4:$T$4,0),0),"")</f>
        <v/>
      </c>
      <c r="J78" s="35" t="str">
        <f>IFERROR(VLOOKUP($I78,'Optotune lens DB'!$B$5:$I$23,MATCH('Optotune lens DB'!$I$4,'Optotune lens DB'!$B$4:$I$4,0),0),"")</f>
        <v/>
      </c>
      <c r="K78" s="3" t="s">
        <v>519</v>
      </c>
      <c r="L78" s="35"/>
      <c r="M78" s="32" t="e">
        <f>VLOOKUP(C78,'Entocentric lens DB'!$B$5:$T$132,4,FALSE)</f>
        <v>#N/A</v>
      </c>
      <c r="N78" s="32"/>
      <c r="O78" s="32"/>
      <c r="P78" s="35"/>
      <c r="Q78" s="45"/>
    </row>
    <row r="79" spans="2:17">
      <c r="B79" s="3" t="str">
        <f>IFERROR(VLOOKUP($C79,'Entocentric lens DB'!$B$5:$T$309,MATCH('Entocentric lens DB'!$C$4,'Entocentric lens DB'!$B$4:$T$4,0),0),"")</f>
        <v/>
      </c>
      <c r="C79" s="49" t="s">
        <v>354</v>
      </c>
      <c r="D79" s="35" t="str">
        <f>IFERROR(VLOOKUP($C79,'Entocentric lens DB'!$B$5:$T$309,MATCH('Entocentric lens DB'!$D$4,'Entocentric lens DB'!$B$4:$T$4,0),0),"")</f>
        <v/>
      </c>
      <c r="E79" s="35" t="str">
        <f>IFERROR(VLOOKUP($C79,'Entocentric lens DB'!$B$5:$T$309,MATCH('Entocentric lens DB'!$E$4,'Entocentric lens DB'!$B$4:$T$4,0),0),"")</f>
        <v/>
      </c>
      <c r="F79" s="35" t="str">
        <f>IFERROR(VLOOKUP($C79,'Entocentric lens DB'!$B$5:$T$309,MATCH('Entocentric lens DB'!$F$4,'Entocentric lens DB'!$B$4:$T$4,0),0),"")</f>
        <v/>
      </c>
      <c r="G79" s="35" t="str">
        <f>IFERROR(VLOOKUP($C79,'Entocentric lens DB'!$B$5:$T$309,MATCH('Entocentric lens DB'!$G$4,'Entocentric lens DB'!$B$4:$T$4,0),0),"")</f>
        <v/>
      </c>
      <c r="H79" s="35" t="str">
        <f>IFERROR(VLOOKUP($C79,'Entocentric lens DB'!$B$5:$T$309,MATCH('Entocentric lens DB'!$P$4,'Entocentric lens DB'!$B$4:$T$4,0),0),"")</f>
        <v/>
      </c>
      <c r="I79" s="42" t="str">
        <f>IFERROR(VLOOKUP($C79,'Entocentric lens DB'!$B$5:$T$309,MATCH('Entocentric lens DB'!$Q$4,'Entocentric lens DB'!$B$4:$T$4,0),0),"")</f>
        <v/>
      </c>
      <c r="J79" s="35" t="str">
        <f>IFERROR(VLOOKUP($I79,'Optotune lens DB'!$B$5:$I$23,MATCH('Optotune lens DB'!$I$4,'Optotune lens DB'!$B$4:$I$4,0),0),"")</f>
        <v/>
      </c>
      <c r="K79" s="3" t="s">
        <v>519</v>
      </c>
      <c r="L79" s="35"/>
      <c r="M79" s="32" t="e">
        <f>VLOOKUP(C79,'Entocentric lens DB'!$B$5:$T$132,4,FALSE)</f>
        <v>#N/A</v>
      </c>
      <c r="N79" s="32"/>
      <c r="O79" s="32"/>
      <c r="P79" s="35"/>
      <c r="Q79" s="45" t="str">
        <f>IFERROR(IF(VLOOKUP($C79,'Entocentric lens DB'!$B$5:$T$309,MATCH('Entocentric lens DB'!$M$4,'Entocentric lens DB'!$B$4:$T$4,0),0)=0,"",VLOOKUP($C79,'Entocentric lens DB'!$B$5:$T$309,MATCH('Entocentric lens DB'!$M$4,'Entocentric lens DB'!$B$4:$T$4,0),0)),"")</f>
        <v/>
      </c>
    </row>
    <row r="80" spans="2:17">
      <c r="B80" s="3" t="str">
        <f>IFERROR(VLOOKUP($C80,'Entocentric lens DB'!$B$5:$T$309,MATCH('Entocentric lens DB'!$C$4,'Entocentric lens DB'!$B$4:$T$4,0),0),"")</f>
        <v/>
      </c>
      <c r="C80" s="49" t="s">
        <v>355</v>
      </c>
      <c r="D80" s="35" t="str">
        <f>IFERROR(VLOOKUP($C80,'Entocentric lens DB'!$B$5:$T$309,MATCH('Entocentric lens DB'!$D$4,'Entocentric lens DB'!$B$4:$T$4,0),0),"")</f>
        <v/>
      </c>
      <c r="E80" s="35" t="str">
        <f>IFERROR(VLOOKUP($C80,'Entocentric lens DB'!$B$5:$T$309,MATCH('Entocentric lens DB'!$E$4,'Entocentric lens DB'!$B$4:$T$4,0),0),"")</f>
        <v/>
      </c>
      <c r="F80" s="35" t="str">
        <f>IFERROR(VLOOKUP($C80,'Entocentric lens DB'!$B$5:$T$309,MATCH('Entocentric lens DB'!$F$4,'Entocentric lens DB'!$B$4:$T$4,0),0),"")</f>
        <v/>
      </c>
      <c r="G80" s="35" t="str">
        <f>IFERROR(VLOOKUP($C80,'Entocentric lens DB'!$B$5:$T$309,MATCH('Entocentric lens DB'!$G$4,'Entocentric lens DB'!$B$4:$T$4,0),0),"")</f>
        <v/>
      </c>
      <c r="H80" s="35" t="str">
        <f>IFERROR(VLOOKUP($C80,'Entocentric lens DB'!$B$5:$T$309,MATCH('Entocentric lens DB'!$P$4,'Entocentric lens DB'!$B$4:$T$4,0),0),"")</f>
        <v/>
      </c>
      <c r="I80" s="42" t="str">
        <f>IFERROR(VLOOKUP($C80,'Entocentric lens DB'!$B$5:$T$309,MATCH('Entocentric lens DB'!$Q$4,'Entocentric lens DB'!$B$4:$T$4,0),0),"")</f>
        <v/>
      </c>
      <c r="J80" s="35" t="str">
        <f>IFERROR(VLOOKUP($I80,'Optotune lens DB'!$B$5:$I$23,MATCH('Optotune lens DB'!$I$4,'Optotune lens DB'!$B$4:$I$4,0),0),"")</f>
        <v/>
      </c>
      <c r="K80" s="3" t="s">
        <v>519</v>
      </c>
      <c r="L80" s="35"/>
      <c r="M80" s="32" t="e">
        <f>VLOOKUP(C80,'Entocentric lens DB'!$B$5:$T$132,4,FALSE)</f>
        <v>#N/A</v>
      </c>
      <c r="N80" s="32"/>
      <c r="O80" s="32"/>
      <c r="P80" s="35"/>
      <c r="Q80" s="45" t="str">
        <f>IFERROR(IF(VLOOKUP($C80,'Entocentric lens DB'!$B$5:$T$309,MATCH('Entocentric lens DB'!$M$4,'Entocentric lens DB'!$B$4:$T$4,0),0)=0,"",VLOOKUP($C80,'Entocentric lens DB'!$B$5:$T$309,MATCH('Entocentric lens DB'!$M$4,'Entocentric lens DB'!$B$4:$T$4,0),0)),"")</f>
        <v/>
      </c>
    </row>
    <row r="81" spans="2:13">
      <c r="B81" s="3" t="str">
        <f>IFERROR(VLOOKUP($C81,'Entocentric lens DB'!$B$5:$T$309,MATCH('Entocentric lens DB'!$C$4,'Entocentric lens DB'!$B$4:$T$4,0),0),"")</f>
        <v/>
      </c>
      <c r="C81" s="49" t="s">
        <v>356</v>
      </c>
      <c r="D81" s="35" t="str">
        <f>IFERROR(VLOOKUP($C81,'Entocentric lens DB'!$B$5:$T$309,MATCH('Entocentric lens DB'!$D$4,'Entocentric lens DB'!$B$4:$T$4,0),0),"")</f>
        <v/>
      </c>
      <c r="E81" s="35" t="str">
        <f>IFERROR(VLOOKUP($C81,'Entocentric lens DB'!$B$5:$T$309,MATCH('Entocentric lens DB'!$E$4,'Entocentric lens DB'!$B$4:$T$4,0),0),"")</f>
        <v/>
      </c>
      <c r="F81" s="35" t="str">
        <f>IFERROR(VLOOKUP($C81,'Entocentric lens DB'!$B$5:$T$309,MATCH('Entocentric lens DB'!$F$4,'Entocentric lens DB'!$B$4:$T$4,0),0),"")</f>
        <v/>
      </c>
      <c r="G81" s="35" t="str">
        <f>IFERROR(VLOOKUP($C81,'Entocentric lens DB'!$B$5:$T$309,MATCH('Entocentric lens DB'!$G$4,'Entocentric lens DB'!$B$4:$T$4,0),0),"")</f>
        <v/>
      </c>
      <c r="H81" s="35" t="str">
        <f>IFERROR(VLOOKUP($C81,'Entocentric lens DB'!$B$5:$T$309,MATCH('Entocentric lens DB'!$P$4,'Entocentric lens DB'!$B$4:$T$4,0),0),"")</f>
        <v/>
      </c>
      <c r="I81" s="42" t="str">
        <f>IFERROR(VLOOKUP($C81,'Entocentric lens DB'!$B$5:$T$309,MATCH('Entocentric lens DB'!$Q$4,'Entocentric lens DB'!$B$4:$T$4,0),0),"")</f>
        <v/>
      </c>
      <c r="J81" s="35" t="str">
        <f>IFERROR(VLOOKUP($I81,'Optotune lens DB'!$B$5:$I$23,MATCH('Optotune lens DB'!$I$4,'Optotune lens DB'!$B$4:$I$4,0),0),"")</f>
        <v/>
      </c>
      <c r="K81" s="3" t="s">
        <v>519</v>
      </c>
      <c r="M81" s="32" t="e">
        <f>VLOOKUP(C81,'Entocentric lens DB'!$B$5:$T$132,4,FALSE)</f>
        <v>#N/A</v>
      </c>
    </row>
    <row r="82" spans="2:13">
      <c r="B82" s="3" t="str">
        <f>IFERROR(VLOOKUP($C82,'Entocentric lens DB'!$B$5:$T$309,MATCH('Entocentric lens DB'!$C$4,'Entocentric lens DB'!$B$4:$T$4,0),0),"")</f>
        <v/>
      </c>
      <c r="C82" s="49" t="s">
        <v>357</v>
      </c>
      <c r="D82" s="35" t="str">
        <f>IFERROR(VLOOKUP($C82,'Entocentric lens DB'!$B$5:$T$309,MATCH('Entocentric lens DB'!$D$4,'Entocentric lens DB'!$B$4:$T$4,0),0),"")</f>
        <v/>
      </c>
      <c r="E82" s="35" t="str">
        <f>IFERROR(VLOOKUP($C82,'Entocentric lens DB'!$B$5:$T$309,MATCH('Entocentric lens DB'!$E$4,'Entocentric lens DB'!$B$4:$T$4,0),0),"")</f>
        <v/>
      </c>
      <c r="F82" s="35" t="str">
        <f>IFERROR(VLOOKUP($C82,'Entocentric lens DB'!$B$5:$T$309,MATCH('Entocentric lens DB'!$F$4,'Entocentric lens DB'!$B$4:$T$4,0),0),"")</f>
        <v/>
      </c>
      <c r="G82" s="35" t="str">
        <f>IFERROR(VLOOKUP($C82,'Entocentric lens DB'!$B$5:$T$309,MATCH('Entocentric lens DB'!$G$4,'Entocentric lens DB'!$B$4:$T$4,0),0),"")</f>
        <v/>
      </c>
      <c r="H82" s="35" t="str">
        <f>IFERROR(VLOOKUP($C82,'Entocentric lens DB'!$B$5:$T$309,MATCH('Entocentric lens DB'!$P$4,'Entocentric lens DB'!$B$4:$T$4,0),0),"")</f>
        <v/>
      </c>
      <c r="I82" s="42" t="str">
        <f>IFERROR(VLOOKUP($C82,'Entocentric lens DB'!$B$5:$T$309,MATCH('Entocentric lens DB'!$Q$4,'Entocentric lens DB'!$B$4:$T$4,0),0),"")</f>
        <v/>
      </c>
      <c r="J82" s="35" t="str">
        <f>IFERROR(VLOOKUP($I82,'Optotune lens DB'!$B$5:$I$23,MATCH('Optotune lens DB'!$I$4,'Optotune lens DB'!$B$4:$I$4,0),0),"")</f>
        <v/>
      </c>
      <c r="K82" s="3" t="s">
        <v>519</v>
      </c>
      <c r="M82" s="32" t="e">
        <f>VLOOKUP(C82,'Entocentric lens DB'!$B$5:$T$132,4,FALSE)</f>
        <v>#N/A</v>
      </c>
    </row>
    <row r="83" spans="2:13">
      <c r="B83" s="3" t="str">
        <f>IFERROR(VLOOKUP($C83,'Entocentric lens DB'!$B$5:$T$309,MATCH('Entocentric lens DB'!$C$4,'Entocentric lens DB'!$B$4:$T$4,0),0),"")</f>
        <v/>
      </c>
      <c r="C83" s="49" t="s">
        <v>358</v>
      </c>
      <c r="D83" s="35" t="str">
        <f>IFERROR(VLOOKUP($C83,'Entocentric lens DB'!$B$5:$T$309,MATCH('Entocentric lens DB'!$D$4,'Entocentric lens DB'!$B$4:$T$4,0),0),"")</f>
        <v/>
      </c>
      <c r="E83" s="35" t="str">
        <f>IFERROR(VLOOKUP($C83,'Entocentric lens DB'!$B$5:$T$309,MATCH('Entocentric lens DB'!$E$4,'Entocentric lens DB'!$B$4:$T$4,0),0),"")</f>
        <v/>
      </c>
      <c r="F83" s="35" t="str">
        <f>IFERROR(VLOOKUP($C83,'Entocentric lens DB'!$B$5:$T$309,MATCH('Entocentric lens DB'!$F$4,'Entocentric lens DB'!$B$4:$T$4,0),0),"")</f>
        <v/>
      </c>
      <c r="G83" s="35" t="str">
        <f>IFERROR(VLOOKUP($C83,'Entocentric lens DB'!$B$5:$T$309,MATCH('Entocentric lens DB'!$G$4,'Entocentric lens DB'!$B$4:$T$4,0),0),"")</f>
        <v/>
      </c>
      <c r="H83" s="35" t="str">
        <f>IFERROR(VLOOKUP($C83,'Entocentric lens DB'!$B$5:$T$309,MATCH('Entocentric lens DB'!$P$4,'Entocentric lens DB'!$B$4:$T$4,0),0),"")</f>
        <v/>
      </c>
      <c r="I83" s="42" t="str">
        <f>IFERROR(VLOOKUP($C83,'Entocentric lens DB'!$B$5:$T$309,MATCH('Entocentric lens DB'!$Q$4,'Entocentric lens DB'!$B$4:$T$4,0),0),"")</f>
        <v/>
      </c>
      <c r="J83" s="35" t="str">
        <f>IFERROR(VLOOKUP($I83,'Optotune lens DB'!$B$5:$I$23,MATCH('Optotune lens DB'!$I$4,'Optotune lens DB'!$B$4:$I$4,0),0),"")</f>
        <v/>
      </c>
      <c r="K83" s="3" t="s">
        <v>519</v>
      </c>
      <c r="M83" s="32" t="e">
        <f>VLOOKUP(C83,'Entocentric lens DB'!$B$5:$T$132,4,FALSE)</f>
        <v>#N/A</v>
      </c>
    </row>
    <row r="84" spans="2:13">
      <c r="B84" s="3" t="str">
        <f>IFERROR(VLOOKUP($C84,'Entocentric lens DB'!$B$5:$T$309,MATCH('Entocentric lens DB'!$C$4,'Entocentric lens DB'!$B$4:$T$4,0),0),"")</f>
        <v/>
      </c>
      <c r="C84" s="49" t="s">
        <v>359</v>
      </c>
      <c r="D84" s="35" t="str">
        <f>IFERROR(VLOOKUP($C84,'Entocentric lens DB'!$B$5:$T$309,MATCH('Entocentric lens DB'!$D$4,'Entocentric lens DB'!$B$4:$T$4,0),0),"")</f>
        <v/>
      </c>
      <c r="E84" s="35" t="str">
        <f>IFERROR(VLOOKUP($C84,'Entocentric lens DB'!$B$5:$T$309,MATCH('Entocentric lens DB'!$E$4,'Entocentric lens DB'!$B$4:$T$4,0),0),"")</f>
        <v/>
      </c>
      <c r="F84" s="35" t="str">
        <f>IFERROR(VLOOKUP($C84,'Entocentric lens DB'!$B$5:$T$309,MATCH('Entocentric lens DB'!$F$4,'Entocentric lens DB'!$B$4:$T$4,0),0),"")</f>
        <v/>
      </c>
      <c r="G84" s="35" t="str">
        <f>IFERROR(VLOOKUP($C84,'Entocentric lens DB'!$B$5:$T$309,MATCH('Entocentric lens DB'!$G$4,'Entocentric lens DB'!$B$4:$T$4,0),0),"")</f>
        <v/>
      </c>
      <c r="H84" s="35" t="str">
        <f>IFERROR(VLOOKUP($C84,'Entocentric lens DB'!$B$5:$T$309,MATCH('Entocentric lens DB'!$P$4,'Entocentric lens DB'!$B$4:$T$4,0),0),"")</f>
        <v/>
      </c>
      <c r="I84" s="42" t="str">
        <f>IFERROR(VLOOKUP($C84,'Entocentric lens DB'!$B$5:$T$309,MATCH('Entocentric lens DB'!$Q$4,'Entocentric lens DB'!$B$4:$T$4,0),0),"")</f>
        <v/>
      </c>
      <c r="J84" s="35" t="str">
        <f>IFERROR(VLOOKUP($I84,'Optotune lens DB'!$B$5:$I$23,MATCH('Optotune lens DB'!$I$4,'Optotune lens DB'!$B$4:$I$4,0),0),"")</f>
        <v/>
      </c>
      <c r="K84" s="3" t="s">
        <v>519</v>
      </c>
      <c r="M84" s="32" t="e">
        <f>VLOOKUP(C84,'Entocentric lens DB'!$B$5:$T$132,4,FALSE)</f>
        <v>#N/A</v>
      </c>
    </row>
    <row r="85" spans="2:13">
      <c r="B85" s="3" t="str">
        <f>IFERROR(VLOOKUP($C85,'Entocentric lens DB'!$B$5:$T$309,MATCH('Entocentric lens DB'!$C$4,'Entocentric lens DB'!$B$4:$T$4,0),0),"")</f>
        <v/>
      </c>
      <c r="C85" s="49" t="s">
        <v>360</v>
      </c>
      <c r="D85" s="35" t="str">
        <f>IFERROR(VLOOKUP($C85,'Entocentric lens DB'!$B$5:$T$309,MATCH('Entocentric lens DB'!$D$4,'Entocentric lens DB'!$B$4:$T$4,0),0),"")</f>
        <v/>
      </c>
      <c r="E85" s="35" t="str">
        <f>IFERROR(VLOOKUP($C85,'Entocentric lens DB'!$B$5:$T$309,MATCH('Entocentric lens DB'!$E$4,'Entocentric lens DB'!$B$4:$T$4,0),0),"")</f>
        <v/>
      </c>
      <c r="F85" s="35" t="str">
        <f>IFERROR(VLOOKUP($C85,'Entocentric lens DB'!$B$5:$T$309,MATCH('Entocentric lens DB'!$F$4,'Entocentric lens DB'!$B$4:$T$4,0),0),"")</f>
        <v/>
      </c>
      <c r="G85" s="35" t="str">
        <f>IFERROR(VLOOKUP($C85,'Entocentric lens DB'!$B$5:$T$309,MATCH('Entocentric lens DB'!$G$4,'Entocentric lens DB'!$B$4:$T$4,0),0),"")</f>
        <v/>
      </c>
      <c r="H85" s="35" t="str">
        <f>IFERROR(VLOOKUP($C85,'Entocentric lens DB'!$B$5:$T$309,MATCH('Entocentric lens DB'!$P$4,'Entocentric lens DB'!$B$4:$T$4,0),0),"")</f>
        <v/>
      </c>
      <c r="I85" s="42" t="str">
        <f>IFERROR(VLOOKUP($C85,'Entocentric lens DB'!$B$5:$T$309,MATCH('Entocentric lens DB'!$Q$4,'Entocentric lens DB'!$B$4:$T$4,0),0),"")</f>
        <v/>
      </c>
      <c r="J85" s="35" t="str">
        <f>IFERROR(VLOOKUP($I85,'Optotune lens DB'!$B$5:$I$23,MATCH('Optotune lens DB'!$I$4,'Optotune lens DB'!$B$4:$I$4,0),0),"")</f>
        <v/>
      </c>
      <c r="K85" s="3" t="s">
        <v>519</v>
      </c>
      <c r="M85" s="32" t="e">
        <f>VLOOKUP(C85,'Entocentric lens DB'!$B$5:$T$132,4,FALSE)</f>
        <v>#N/A</v>
      </c>
    </row>
    <row r="86" spans="2:13">
      <c r="B86" s="3" t="str">
        <f>IFERROR(VLOOKUP($C86,'Entocentric lens DB'!$B$5:$T$309,MATCH('Entocentric lens DB'!$C$4,'Entocentric lens DB'!$B$4:$T$4,0),0),"")</f>
        <v/>
      </c>
      <c r="C86" s="49" t="s">
        <v>361</v>
      </c>
      <c r="D86" s="35" t="str">
        <f>IFERROR(VLOOKUP($C86,'Entocentric lens DB'!$B$5:$T$309,MATCH('Entocentric lens DB'!$D$4,'Entocentric lens DB'!$B$4:$T$4,0),0),"")</f>
        <v/>
      </c>
      <c r="E86" s="35" t="str">
        <f>IFERROR(VLOOKUP($C86,'Entocentric lens DB'!$B$5:$T$309,MATCH('Entocentric lens DB'!$E$4,'Entocentric lens DB'!$B$4:$T$4,0),0),"")</f>
        <v/>
      </c>
      <c r="F86" s="35" t="str">
        <f>IFERROR(VLOOKUP($C86,'Entocentric lens DB'!$B$5:$T$309,MATCH('Entocentric lens DB'!$F$4,'Entocentric lens DB'!$B$4:$T$4,0),0),"")</f>
        <v/>
      </c>
      <c r="G86" s="35" t="str">
        <f>IFERROR(VLOOKUP($C86,'Entocentric lens DB'!$B$5:$T$309,MATCH('Entocentric lens DB'!$G$4,'Entocentric lens DB'!$B$4:$T$4,0),0),"")</f>
        <v/>
      </c>
      <c r="H86" s="35" t="str">
        <f>IFERROR(VLOOKUP($C86,'Entocentric lens DB'!$B$5:$T$309,MATCH('Entocentric lens DB'!$P$4,'Entocentric lens DB'!$B$4:$T$4,0),0),"")</f>
        <v/>
      </c>
      <c r="I86" s="42" t="str">
        <f>IFERROR(VLOOKUP($C86,'Entocentric lens DB'!$B$5:$T$309,MATCH('Entocentric lens DB'!$Q$4,'Entocentric lens DB'!$B$4:$T$4,0),0),"")</f>
        <v/>
      </c>
      <c r="J86" s="35" t="str">
        <f>IFERROR(VLOOKUP($I86,'Optotune lens DB'!$B$5:$I$23,MATCH('Optotune lens DB'!$I$4,'Optotune lens DB'!$B$4:$I$4,0),0),"")</f>
        <v/>
      </c>
      <c r="K86" s="3" t="s">
        <v>519</v>
      </c>
      <c r="M86" s="32" t="e">
        <f>VLOOKUP(C86,'Entocentric lens DB'!$B$5:$T$132,4,FALSE)</f>
        <v>#N/A</v>
      </c>
    </row>
    <row r="87" spans="2:13">
      <c r="B87" s="3" t="str">
        <f>IFERROR(VLOOKUP($C87,'Entocentric lens DB'!$B$5:$T$309,MATCH('Entocentric lens DB'!$C$4,'Entocentric lens DB'!$B$4:$T$4,0),0),"")</f>
        <v/>
      </c>
      <c r="C87" s="49" t="s">
        <v>362</v>
      </c>
      <c r="D87" s="35" t="str">
        <f>IFERROR(VLOOKUP($C87,'Entocentric lens DB'!$B$5:$T$309,MATCH('Entocentric lens DB'!$D$4,'Entocentric lens DB'!$B$4:$T$4,0),0),"")</f>
        <v/>
      </c>
      <c r="E87" s="35" t="str">
        <f>IFERROR(VLOOKUP($C87,'Entocentric lens DB'!$B$5:$T$309,MATCH('Entocentric lens DB'!$E$4,'Entocentric lens DB'!$B$4:$T$4,0),0),"")</f>
        <v/>
      </c>
      <c r="F87" s="35" t="str">
        <f>IFERROR(VLOOKUP($C87,'Entocentric lens DB'!$B$5:$T$309,MATCH('Entocentric lens DB'!$F$4,'Entocentric lens DB'!$B$4:$T$4,0),0),"")</f>
        <v/>
      </c>
      <c r="G87" s="35" t="str">
        <f>IFERROR(VLOOKUP($C87,'Entocentric lens DB'!$B$5:$T$309,MATCH('Entocentric lens DB'!$G$4,'Entocentric lens DB'!$B$4:$T$4,0),0),"")</f>
        <v/>
      </c>
      <c r="H87" s="35" t="str">
        <f>IFERROR(VLOOKUP($C87,'Entocentric lens DB'!$B$5:$T$309,MATCH('Entocentric lens DB'!$P$4,'Entocentric lens DB'!$B$4:$T$4,0),0),"")</f>
        <v/>
      </c>
      <c r="I87" s="42" t="str">
        <f>IFERROR(VLOOKUP($C87,'Entocentric lens DB'!$B$5:$T$309,MATCH('Entocentric lens DB'!$Q$4,'Entocentric lens DB'!$B$4:$T$4,0),0),"")</f>
        <v/>
      </c>
      <c r="J87" s="35" t="str">
        <f>IFERROR(VLOOKUP($I87,'Optotune lens DB'!$B$5:$I$23,MATCH('Optotune lens DB'!$I$4,'Optotune lens DB'!$B$4:$I$4,0),0),"")</f>
        <v/>
      </c>
      <c r="K87" s="3" t="s">
        <v>519</v>
      </c>
      <c r="M87" s="32" t="e">
        <f>VLOOKUP(C87,'Entocentric lens DB'!$B$5:$T$132,4,FALSE)</f>
        <v>#N/A</v>
      </c>
    </row>
    <row r="88" spans="2:13">
      <c r="B88" s="3" t="str">
        <f>IFERROR(VLOOKUP($C88,'Entocentric lens DB'!$B$5:$T$309,MATCH('Entocentric lens DB'!$C$4,'Entocentric lens DB'!$B$4:$T$4,0),0),"")</f>
        <v/>
      </c>
      <c r="C88" s="49" t="s">
        <v>363</v>
      </c>
      <c r="D88" s="35" t="str">
        <f>IFERROR(VLOOKUP($C88,'Entocentric lens DB'!$B$5:$T$309,MATCH('Entocentric lens DB'!$D$4,'Entocentric lens DB'!$B$4:$T$4,0),0),"")</f>
        <v/>
      </c>
      <c r="E88" s="35" t="str">
        <f>IFERROR(VLOOKUP($C88,'Entocentric lens DB'!$B$5:$T$309,MATCH('Entocentric lens DB'!$E$4,'Entocentric lens DB'!$B$4:$T$4,0),0),"")</f>
        <v/>
      </c>
      <c r="F88" s="35" t="str">
        <f>IFERROR(VLOOKUP($C88,'Entocentric lens DB'!$B$5:$T$309,MATCH('Entocentric lens DB'!$F$4,'Entocentric lens DB'!$B$4:$T$4,0),0),"")</f>
        <v/>
      </c>
      <c r="G88" s="35" t="str">
        <f>IFERROR(VLOOKUP($C88,'Entocentric lens DB'!$B$5:$T$309,MATCH('Entocentric lens DB'!$G$4,'Entocentric lens DB'!$B$4:$T$4,0),0),"")</f>
        <v/>
      </c>
      <c r="H88" s="35" t="str">
        <f>IFERROR(VLOOKUP($C88,'Entocentric lens DB'!$B$5:$T$309,MATCH('Entocentric lens DB'!$P$4,'Entocentric lens DB'!$B$4:$T$4,0),0),"")</f>
        <v/>
      </c>
      <c r="I88" s="42" t="str">
        <f>IFERROR(VLOOKUP($C88,'Entocentric lens DB'!$B$5:$T$309,MATCH('Entocentric lens DB'!$Q$4,'Entocentric lens DB'!$B$4:$T$4,0),0),"")</f>
        <v/>
      </c>
      <c r="J88" s="35" t="str">
        <f>IFERROR(VLOOKUP($I88,'Optotune lens DB'!$B$5:$I$23,MATCH('Optotune lens DB'!$I$4,'Optotune lens DB'!$B$4:$I$4,0),0),"")</f>
        <v/>
      </c>
      <c r="K88" s="3" t="s">
        <v>519</v>
      </c>
      <c r="M88" s="32" t="e">
        <f>VLOOKUP(C88,'Entocentric lens DB'!$B$5:$T$132,4,FALSE)</f>
        <v>#N/A</v>
      </c>
    </row>
    <row r="89" spans="2:13">
      <c r="B89" s="3" t="str">
        <f>IFERROR(VLOOKUP($C89,'Entocentric lens DB'!$B$5:$T$309,MATCH('Entocentric lens DB'!$C$4,'Entocentric lens DB'!$B$4:$T$4,0),0),"")</f>
        <v/>
      </c>
      <c r="C89" s="49" t="s">
        <v>518</v>
      </c>
      <c r="D89" s="35" t="str">
        <f>IFERROR(VLOOKUP($C89,'Entocentric lens DB'!$B$5:$T$309,MATCH('Entocentric lens DB'!$D$4,'Entocentric lens DB'!$B$4:$T$4,0),0),"")</f>
        <v/>
      </c>
      <c r="E89" s="35" t="str">
        <f>IFERROR(VLOOKUP($C89,'Entocentric lens DB'!$B$5:$T$309,MATCH('Entocentric lens DB'!$E$4,'Entocentric lens DB'!$B$4:$T$4,0),0),"")</f>
        <v/>
      </c>
      <c r="F89" s="35" t="str">
        <f>IFERROR(VLOOKUP($C89,'Entocentric lens DB'!$B$5:$T$309,MATCH('Entocentric lens DB'!$F$4,'Entocentric lens DB'!$B$4:$T$4,0),0),"")</f>
        <v/>
      </c>
      <c r="G89" s="35" t="str">
        <f>IFERROR(VLOOKUP($C89,'Entocentric lens DB'!$B$5:$T$309,MATCH('Entocentric lens DB'!$G$4,'Entocentric lens DB'!$B$4:$T$4,0),0),"")</f>
        <v/>
      </c>
      <c r="H89" s="35" t="str">
        <f>IFERROR(VLOOKUP($C89,'Entocentric lens DB'!$B$5:$T$309,MATCH('Entocentric lens DB'!$P$4,'Entocentric lens DB'!$B$4:$T$4,0),0),"")</f>
        <v/>
      </c>
      <c r="I89" s="42" t="str">
        <f>IFERROR(VLOOKUP($C89,'Entocentric lens DB'!$B$5:$T$309,MATCH('Entocentric lens DB'!$Q$4,'Entocentric lens DB'!$B$4:$T$4,0),0),"")</f>
        <v/>
      </c>
      <c r="J89" s="35" t="str">
        <f>IFERROR(VLOOKUP($I89,'Optotune lens DB'!$B$5:$I$23,MATCH('Optotune lens DB'!$I$4,'Optotune lens DB'!$B$4:$I$4,0),0),"")</f>
        <v/>
      </c>
      <c r="K89" s="3" t="s">
        <v>519</v>
      </c>
      <c r="M89" s="32" t="e">
        <f>VLOOKUP(C89,'Entocentric lens DB'!$B$5:$T$132,4,FALSE)</f>
        <v>#N/A</v>
      </c>
    </row>
    <row r="90" spans="2:13">
      <c r="B90" s="3" t="str">
        <f>IFERROR(VLOOKUP($C90,'Entocentric lens DB'!$B$5:$T$309,MATCH('Entocentric lens DB'!$C$4,'Entocentric lens DB'!$B$4:$T$4,0),0),"")</f>
        <v/>
      </c>
      <c r="C90" s="49" t="s">
        <v>364</v>
      </c>
      <c r="D90" s="35" t="str">
        <f>IFERROR(VLOOKUP($C90,'Entocentric lens DB'!$B$5:$T$309,MATCH('Entocentric lens DB'!$D$4,'Entocentric lens DB'!$B$4:$T$4,0),0),"")</f>
        <v/>
      </c>
      <c r="E90" s="35" t="str">
        <f>IFERROR(VLOOKUP($C90,'Entocentric lens DB'!$B$5:$T$309,MATCH('Entocentric lens DB'!$E$4,'Entocentric lens DB'!$B$4:$T$4,0),0),"")</f>
        <v/>
      </c>
      <c r="F90" s="35" t="str">
        <f>IFERROR(VLOOKUP($C90,'Entocentric lens DB'!$B$5:$T$309,MATCH('Entocentric lens DB'!$F$4,'Entocentric lens DB'!$B$4:$T$4,0),0),"")</f>
        <v/>
      </c>
      <c r="G90" s="35" t="str">
        <f>IFERROR(VLOOKUP($C90,'Entocentric lens DB'!$B$5:$T$309,MATCH('Entocentric lens DB'!$G$4,'Entocentric lens DB'!$B$4:$T$4,0),0),"")</f>
        <v/>
      </c>
      <c r="H90" s="35" t="str">
        <f>IFERROR(VLOOKUP($C90,'Entocentric lens DB'!$B$5:$T$309,MATCH('Entocentric lens DB'!$P$4,'Entocentric lens DB'!$B$4:$T$4,0),0),"")</f>
        <v/>
      </c>
      <c r="I90" s="42" t="str">
        <f>IFERROR(VLOOKUP($C90,'Entocentric lens DB'!$B$5:$T$309,MATCH('Entocentric lens DB'!$Q$4,'Entocentric lens DB'!$B$4:$T$4,0),0),"")</f>
        <v/>
      </c>
      <c r="J90" s="35" t="str">
        <f>IFERROR(VLOOKUP($I90,'Optotune lens DB'!$B$5:$I$23,MATCH('Optotune lens DB'!$I$4,'Optotune lens DB'!$B$4:$I$4,0),0),"")</f>
        <v/>
      </c>
      <c r="K90" s="3" t="s">
        <v>519</v>
      </c>
      <c r="M90" s="32" t="e">
        <f>VLOOKUP(C90,'Entocentric lens DB'!$B$5:$T$132,4,FALSE)</f>
        <v>#N/A</v>
      </c>
    </row>
    <row r="91" spans="2:13">
      <c r="B91" s="3" t="str">
        <f>IFERROR(VLOOKUP($C91,'Entocentric lens DB'!$B$5:$T$309,MATCH('Entocentric lens DB'!$C$4,'Entocentric lens DB'!$B$4:$T$4,0),0),"")</f>
        <v/>
      </c>
      <c r="C91" s="49" t="s">
        <v>365</v>
      </c>
      <c r="D91" s="35" t="str">
        <f>IFERROR(VLOOKUP($C91,'Entocentric lens DB'!$B$5:$T$309,MATCH('Entocentric lens DB'!$D$4,'Entocentric lens DB'!$B$4:$T$4,0),0),"")</f>
        <v/>
      </c>
      <c r="E91" s="35" t="str">
        <f>IFERROR(VLOOKUP($C91,'Entocentric lens DB'!$B$5:$T$309,MATCH('Entocentric lens DB'!$E$4,'Entocentric lens DB'!$B$4:$T$4,0),0),"")</f>
        <v/>
      </c>
      <c r="F91" s="35" t="str">
        <f>IFERROR(VLOOKUP($C91,'Entocentric lens DB'!$B$5:$T$309,MATCH('Entocentric lens DB'!$F$4,'Entocentric lens DB'!$B$4:$T$4,0),0),"")</f>
        <v/>
      </c>
      <c r="G91" s="35" t="str">
        <f>IFERROR(VLOOKUP($C91,'Entocentric lens DB'!$B$5:$T$309,MATCH('Entocentric lens DB'!$G$4,'Entocentric lens DB'!$B$4:$T$4,0),0),"")</f>
        <v/>
      </c>
      <c r="H91" s="35" t="str">
        <f>IFERROR(VLOOKUP($C91,'Entocentric lens DB'!$B$5:$T$309,MATCH('Entocentric lens DB'!$P$4,'Entocentric lens DB'!$B$4:$T$4,0),0),"")</f>
        <v/>
      </c>
      <c r="I91" s="42" t="str">
        <f>IFERROR(VLOOKUP($C91,'Entocentric lens DB'!$B$5:$T$309,MATCH('Entocentric lens DB'!$Q$4,'Entocentric lens DB'!$B$4:$T$4,0),0),"")</f>
        <v/>
      </c>
      <c r="J91" s="35" t="str">
        <f>IFERROR(VLOOKUP($I91,'Optotune lens DB'!$B$5:$I$23,MATCH('Optotune lens DB'!$I$4,'Optotune lens DB'!$B$4:$I$4,0),0),"")</f>
        <v/>
      </c>
      <c r="K91" s="3" t="s">
        <v>519</v>
      </c>
      <c r="M91" s="32" t="e">
        <f>VLOOKUP(C91,'Entocentric lens DB'!$B$5:$T$132,4,FALSE)</f>
        <v>#N/A</v>
      </c>
    </row>
    <row r="92" spans="2:13">
      <c r="B92" s="3" t="str">
        <f>IFERROR(VLOOKUP($C92,'Entocentric lens DB'!$B$5:$T$309,MATCH('Entocentric lens DB'!$C$4,'Entocentric lens DB'!$B$4:$T$4,0),0),"")</f>
        <v/>
      </c>
      <c r="C92" s="49" t="s">
        <v>366</v>
      </c>
      <c r="D92" s="35" t="str">
        <f>IFERROR(VLOOKUP($C92,'Entocentric lens DB'!$B$5:$T$309,MATCH('Entocentric lens DB'!$D$4,'Entocentric lens DB'!$B$4:$T$4,0),0),"")</f>
        <v/>
      </c>
      <c r="E92" s="35" t="str">
        <f>IFERROR(VLOOKUP($C92,'Entocentric lens DB'!$B$5:$T$309,MATCH('Entocentric lens DB'!$E$4,'Entocentric lens DB'!$B$4:$T$4,0),0),"")</f>
        <v/>
      </c>
      <c r="F92" s="35" t="str">
        <f>IFERROR(VLOOKUP($C92,'Entocentric lens DB'!$B$5:$T$309,MATCH('Entocentric lens DB'!$F$4,'Entocentric lens DB'!$B$4:$T$4,0),0),"")</f>
        <v/>
      </c>
      <c r="G92" s="35" t="str">
        <f>IFERROR(VLOOKUP($C92,'Entocentric lens DB'!$B$5:$T$309,MATCH('Entocentric lens DB'!$G$4,'Entocentric lens DB'!$B$4:$T$4,0),0),"")</f>
        <v/>
      </c>
      <c r="H92" s="35" t="str">
        <f>IFERROR(VLOOKUP($C92,'Entocentric lens DB'!$B$5:$T$309,MATCH('Entocentric lens DB'!$P$4,'Entocentric lens DB'!$B$4:$T$4,0),0),"")</f>
        <v/>
      </c>
      <c r="I92" s="42" t="str">
        <f>IFERROR(VLOOKUP($C92,'Entocentric lens DB'!$B$5:$T$309,MATCH('Entocentric lens DB'!$Q$4,'Entocentric lens DB'!$B$4:$T$4,0),0),"")</f>
        <v/>
      </c>
      <c r="J92" s="35" t="str">
        <f>IFERROR(VLOOKUP($I92,'Optotune lens DB'!$B$5:$I$23,MATCH('Optotune lens DB'!$I$4,'Optotune lens DB'!$B$4:$I$4,0),0),"")</f>
        <v/>
      </c>
      <c r="K92" s="3" t="s">
        <v>519</v>
      </c>
      <c r="M92" s="32" t="e">
        <f>VLOOKUP(C92,'Entocentric lens DB'!$B$5:$T$132,4,FALSE)</f>
        <v>#N/A</v>
      </c>
    </row>
    <row r="93" spans="2:13">
      <c r="B93" s="3" t="str">
        <f>IFERROR(VLOOKUP($C93,'Entocentric lens DB'!$B$5:$T$309,MATCH('Entocentric lens DB'!$C$4,'Entocentric lens DB'!$B$4:$T$4,0),0),"")</f>
        <v/>
      </c>
      <c r="C93" s="49" t="s">
        <v>367</v>
      </c>
      <c r="D93" s="35" t="str">
        <f>IFERROR(VLOOKUP($C93,'Entocentric lens DB'!$B$5:$T$309,MATCH('Entocentric lens DB'!$D$4,'Entocentric lens DB'!$B$4:$T$4,0),0),"")</f>
        <v/>
      </c>
      <c r="E93" s="35" t="str">
        <f>IFERROR(VLOOKUP($C93,'Entocentric lens DB'!$B$5:$T$309,MATCH('Entocentric lens DB'!$E$4,'Entocentric lens DB'!$B$4:$T$4,0),0),"")</f>
        <v/>
      </c>
      <c r="F93" s="35" t="str">
        <f>IFERROR(VLOOKUP($C93,'Entocentric lens DB'!$B$5:$T$309,MATCH('Entocentric lens DB'!$F$4,'Entocentric lens DB'!$B$4:$T$4,0),0),"")</f>
        <v/>
      </c>
      <c r="G93" s="35" t="str">
        <f>IFERROR(VLOOKUP($C93,'Entocentric lens DB'!$B$5:$T$309,MATCH('Entocentric lens DB'!$G$4,'Entocentric lens DB'!$B$4:$T$4,0),0),"")</f>
        <v/>
      </c>
      <c r="H93" s="35" t="str">
        <f>IFERROR(VLOOKUP($C93,'Entocentric lens DB'!$B$5:$T$309,MATCH('Entocentric lens DB'!$P$4,'Entocentric lens DB'!$B$4:$T$4,0),0),"")</f>
        <v/>
      </c>
      <c r="I93" s="42" t="str">
        <f>IFERROR(VLOOKUP($C93,'Entocentric lens DB'!$B$5:$T$309,MATCH('Entocentric lens DB'!$Q$4,'Entocentric lens DB'!$B$4:$T$4,0),0),"")</f>
        <v/>
      </c>
      <c r="J93" s="35" t="str">
        <f>IFERROR(VLOOKUP($I93,'Optotune lens DB'!$B$5:$I$23,MATCH('Optotune lens DB'!$I$4,'Optotune lens DB'!$B$4:$I$4,0),0),"")</f>
        <v/>
      </c>
      <c r="K93" s="3" t="s">
        <v>519</v>
      </c>
      <c r="M93" s="32" t="e">
        <f>VLOOKUP(C93,'Entocentric lens DB'!$B$5:$T$132,4,FALSE)</f>
        <v>#N/A</v>
      </c>
    </row>
    <row r="94" spans="2:13">
      <c r="B94" s="3" t="str">
        <f>IFERROR(VLOOKUP($C94,'Entocentric lens DB'!$B$5:$T$309,MATCH('Entocentric lens DB'!$C$4,'Entocentric lens DB'!$B$4:$T$4,0),0),"")</f>
        <v/>
      </c>
      <c r="C94" s="49" t="s">
        <v>484</v>
      </c>
      <c r="D94" s="35" t="str">
        <f>IFERROR(VLOOKUP($C94,'Entocentric lens DB'!$B$5:$T$309,MATCH('Entocentric lens DB'!$D$4,'Entocentric lens DB'!$B$4:$T$4,0),0),"")</f>
        <v/>
      </c>
      <c r="E94" s="35" t="str">
        <f>IFERROR(VLOOKUP($C94,'Entocentric lens DB'!$B$5:$T$309,MATCH('Entocentric lens DB'!$E$4,'Entocentric lens DB'!$B$4:$T$4,0),0),"")</f>
        <v/>
      </c>
      <c r="F94" s="35" t="str">
        <f>IFERROR(VLOOKUP($C94,'Entocentric lens DB'!$B$5:$T$309,MATCH('Entocentric lens DB'!$F$4,'Entocentric lens DB'!$B$4:$T$4,0),0),"")</f>
        <v/>
      </c>
      <c r="G94" s="35" t="str">
        <f>IFERROR(VLOOKUP($C94,'Entocentric lens DB'!$B$5:$T$309,MATCH('Entocentric lens DB'!$G$4,'Entocentric lens DB'!$B$4:$T$4,0),0),"")</f>
        <v/>
      </c>
      <c r="H94" s="35" t="str">
        <f>IFERROR(VLOOKUP($C94,'Entocentric lens DB'!$B$5:$T$309,MATCH('Entocentric lens DB'!$P$4,'Entocentric lens DB'!$B$4:$T$4,0),0),"")</f>
        <v/>
      </c>
      <c r="I94" s="42" t="str">
        <f>IFERROR(VLOOKUP($C94,'Entocentric lens DB'!$B$5:$T$309,MATCH('Entocentric lens DB'!$Q$4,'Entocentric lens DB'!$B$4:$T$4,0),0),"")</f>
        <v/>
      </c>
      <c r="J94" s="35" t="str">
        <f>IFERROR(VLOOKUP($I94,'Optotune lens DB'!$B$5:$I$23,MATCH('Optotune lens DB'!$I$4,'Optotune lens DB'!$B$4:$I$4,0),0),"")</f>
        <v/>
      </c>
      <c r="K94" s="3" t="s">
        <v>519</v>
      </c>
      <c r="M94" s="32" t="e">
        <f>VLOOKUP(C94,'Entocentric lens DB'!$B$5:$T$132,4,FALSE)</f>
        <v>#N/A</v>
      </c>
    </row>
    <row r="95" spans="2:13">
      <c r="B95" s="3" t="str">
        <f>IFERROR(VLOOKUP($C95,'Entocentric lens DB'!$B$5:$T$309,MATCH('Entocentric lens DB'!$C$4,'Entocentric lens DB'!$B$4:$T$4,0),0),"")</f>
        <v/>
      </c>
      <c r="C95" s="49" t="s">
        <v>485</v>
      </c>
      <c r="D95" s="35" t="str">
        <f>IFERROR(VLOOKUP($C95,'Entocentric lens DB'!$B$5:$T$309,MATCH('Entocentric lens DB'!$D$4,'Entocentric lens DB'!$B$4:$T$4,0),0),"")</f>
        <v/>
      </c>
      <c r="E95" s="35" t="str">
        <f>IFERROR(VLOOKUP($C95,'Entocentric lens DB'!$B$5:$T$309,MATCH('Entocentric lens DB'!$E$4,'Entocentric lens DB'!$B$4:$T$4,0),0),"")</f>
        <v/>
      </c>
      <c r="F95" s="35" t="str">
        <f>IFERROR(VLOOKUP($C95,'Entocentric lens DB'!$B$5:$T$309,MATCH('Entocentric lens DB'!$F$4,'Entocentric lens DB'!$B$4:$T$4,0),0),"")</f>
        <v/>
      </c>
      <c r="G95" s="35" t="str">
        <f>IFERROR(VLOOKUP($C95,'Entocentric lens DB'!$B$5:$T$309,MATCH('Entocentric lens DB'!$G$4,'Entocentric lens DB'!$B$4:$T$4,0),0),"")</f>
        <v/>
      </c>
      <c r="H95" s="35" t="str">
        <f>IFERROR(VLOOKUP($C95,'Entocentric lens DB'!$B$5:$T$309,MATCH('Entocentric lens DB'!$P$4,'Entocentric lens DB'!$B$4:$T$4,0),0),"")</f>
        <v/>
      </c>
      <c r="I95" s="42" t="str">
        <f>IFERROR(VLOOKUP($C95,'Entocentric lens DB'!$B$5:$T$309,MATCH('Entocentric lens DB'!$Q$4,'Entocentric lens DB'!$B$4:$T$4,0),0),"")</f>
        <v/>
      </c>
      <c r="J95" s="35" t="str">
        <f>IFERROR(VLOOKUP($I95,'Optotune lens DB'!$B$5:$I$23,MATCH('Optotune lens DB'!$I$4,'Optotune lens DB'!$B$4:$I$4,0),0),"")</f>
        <v/>
      </c>
      <c r="K95" s="3" t="s">
        <v>519</v>
      </c>
      <c r="M95" s="32" t="e">
        <f>VLOOKUP(C95,'Entocentric lens DB'!$B$5:$T$132,4,FALSE)</f>
        <v>#N/A</v>
      </c>
    </row>
    <row r="96" spans="2:13">
      <c r="B96" s="3" t="str">
        <f>IFERROR(VLOOKUP($C96,'Entocentric lens DB'!$B$5:$T$309,MATCH('Entocentric lens DB'!$C$4,'Entocentric lens DB'!$B$4:$T$4,0),0),"")</f>
        <v/>
      </c>
      <c r="C96" s="49" t="s">
        <v>486</v>
      </c>
      <c r="D96" s="35" t="str">
        <f>IFERROR(VLOOKUP($C96,'Entocentric lens DB'!$B$5:$T$309,MATCH('Entocentric lens DB'!$D$4,'Entocentric lens DB'!$B$4:$T$4,0),0),"")</f>
        <v/>
      </c>
      <c r="E96" s="35" t="str">
        <f>IFERROR(VLOOKUP($C96,'Entocentric lens DB'!$B$5:$T$309,MATCH('Entocentric lens DB'!$E$4,'Entocentric lens DB'!$B$4:$T$4,0),0),"")</f>
        <v/>
      </c>
      <c r="F96" s="35" t="str">
        <f>IFERROR(VLOOKUP($C96,'Entocentric lens DB'!$B$5:$T$309,MATCH('Entocentric lens DB'!$F$4,'Entocentric lens DB'!$B$4:$T$4,0),0),"")</f>
        <v/>
      </c>
      <c r="G96" s="35" t="str">
        <f>IFERROR(VLOOKUP($C96,'Entocentric lens DB'!$B$5:$T$309,MATCH('Entocentric lens DB'!$G$4,'Entocentric lens DB'!$B$4:$T$4,0),0),"")</f>
        <v/>
      </c>
      <c r="H96" s="35" t="str">
        <f>IFERROR(VLOOKUP($C96,'Entocentric lens DB'!$B$5:$T$309,MATCH('Entocentric lens DB'!$P$4,'Entocentric lens DB'!$B$4:$T$4,0),0),"")</f>
        <v/>
      </c>
      <c r="I96" s="42" t="str">
        <f>IFERROR(VLOOKUP($C96,'Entocentric lens DB'!$B$5:$T$309,MATCH('Entocentric lens DB'!$Q$4,'Entocentric lens DB'!$B$4:$T$4,0),0),"")</f>
        <v/>
      </c>
      <c r="J96" s="35" t="str">
        <f>IFERROR(VLOOKUP($I96,'Optotune lens DB'!$B$5:$I$23,MATCH('Optotune lens DB'!$I$4,'Optotune lens DB'!$B$4:$I$4,0),0),"")</f>
        <v/>
      </c>
      <c r="K96" s="3" t="s">
        <v>519</v>
      </c>
      <c r="M96" s="32" t="e">
        <f>VLOOKUP(C96,'Entocentric lens DB'!$B$5:$T$132,4,FALSE)</f>
        <v>#N/A</v>
      </c>
    </row>
    <row r="97" spans="2:13">
      <c r="B97" s="3" t="str">
        <f>IFERROR(VLOOKUP($C97,'Entocentric lens DB'!$B$5:$T$309,MATCH('Entocentric lens DB'!$C$4,'Entocentric lens DB'!$B$4:$T$4,0),0),"")</f>
        <v/>
      </c>
      <c r="C97" s="49" t="s">
        <v>487</v>
      </c>
      <c r="D97" s="35" t="str">
        <f>IFERROR(VLOOKUP($C97,'Entocentric lens DB'!$B$5:$T$309,MATCH('Entocentric lens DB'!$D$4,'Entocentric lens DB'!$B$4:$T$4,0),0),"")</f>
        <v/>
      </c>
      <c r="E97" s="35" t="str">
        <f>IFERROR(VLOOKUP($C97,'Entocentric lens DB'!$B$5:$T$309,MATCH('Entocentric lens DB'!$E$4,'Entocentric lens DB'!$B$4:$T$4,0),0),"")</f>
        <v/>
      </c>
      <c r="F97" s="35" t="str">
        <f>IFERROR(VLOOKUP($C97,'Entocentric lens DB'!$B$5:$T$309,MATCH('Entocentric lens DB'!$F$4,'Entocentric lens DB'!$B$4:$T$4,0),0),"")</f>
        <v/>
      </c>
      <c r="G97" s="35" t="str">
        <f>IFERROR(VLOOKUP($C97,'Entocentric lens DB'!$B$5:$T$309,MATCH('Entocentric lens DB'!$G$4,'Entocentric lens DB'!$B$4:$T$4,0),0),"")</f>
        <v/>
      </c>
      <c r="H97" s="35" t="str">
        <f>IFERROR(VLOOKUP($C97,'Entocentric lens DB'!$B$5:$T$309,MATCH('Entocentric lens DB'!$P$4,'Entocentric lens DB'!$B$4:$T$4,0),0),"")</f>
        <v/>
      </c>
      <c r="I97" s="42" t="str">
        <f>IFERROR(VLOOKUP($C97,'Entocentric lens DB'!$B$5:$T$309,MATCH('Entocentric lens DB'!$Q$4,'Entocentric lens DB'!$B$4:$T$4,0),0),"")</f>
        <v/>
      </c>
      <c r="J97" s="35" t="str">
        <f>IFERROR(VLOOKUP($I97,'Optotune lens DB'!$B$5:$I$23,MATCH('Optotune lens DB'!$I$4,'Optotune lens DB'!$B$4:$I$4,0),0),"")</f>
        <v/>
      </c>
      <c r="K97" s="3" t="s">
        <v>519</v>
      </c>
      <c r="M97" s="32" t="e">
        <f>VLOOKUP(C97,'Entocentric lens DB'!$B$5:$T$132,4,FALSE)</f>
        <v>#N/A</v>
      </c>
    </row>
    <row r="98" spans="2:13">
      <c r="B98" s="3" t="str">
        <f>IFERROR(VLOOKUP($C98,'Entocentric lens DB'!$B$5:$T$309,MATCH('Entocentric lens DB'!$C$4,'Entocentric lens DB'!$B$4:$T$4,0),0),"")</f>
        <v/>
      </c>
      <c r="C98" s="49" t="s">
        <v>488</v>
      </c>
      <c r="D98" s="35" t="str">
        <f>IFERROR(VLOOKUP($C98,'Entocentric lens DB'!$B$5:$T$309,MATCH('Entocentric lens DB'!$D$4,'Entocentric lens DB'!$B$4:$T$4,0),0),"")</f>
        <v/>
      </c>
      <c r="E98" s="35" t="str">
        <f>IFERROR(VLOOKUP($C98,'Entocentric lens DB'!$B$5:$T$309,MATCH('Entocentric lens DB'!$E$4,'Entocentric lens DB'!$B$4:$T$4,0),0),"")</f>
        <v/>
      </c>
      <c r="F98" s="35" t="str">
        <f>IFERROR(VLOOKUP($C98,'Entocentric lens DB'!$B$5:$T$309,MATCH('Entocentric lens DB'!$F$4,'Entocentric lens DB'!$B$4:$T$4,0),0),"")</f>
        <v/>
      </c>
      <c r="G98" s="35" t="str">
        <f>IFERROR(VLOOKUP($C98,'Entocentric lens DB'!$B$5:$T$309,MATCH('Entocentric lens DB'!$G$4,'Entocentric lens DB'!$B$4:$T$4,0),0),"")</f>
        <v/>
      </c>
      <c r="H98" s="35" t="str">
        <f>IFERROR(VLOOKUP($C98,'Entocentric lens DB'!$B$5:$T$309,MATCH('Entocentric lens DB'!$P$4,'Entocentric lens DB'!$B$4:$T$4,0),0),"")</f>
        <v/>
      </c>
      <c r="I98" s="42" t="str">
        <f>IFERROR(VLOOKUP($C98,'Entocentric lens DB'!$B$5:$T$309,MATCH('Entocentric lens DB'!$Q$4,'Entocentric lens DB'!$B$4:$T$4,0),0),"")</f>
        <v/>
      </c>
      <c r="J98" s="35" t="str">
        <f>IFERROR(VLOOKUP($I98,'Optotune lens DB'!$B$5:$I$23,MATCH('Optotune lens DB'!$I$4,'Optotune lens DB'!$B$4:$I$4,0),0),"")</f>
        <v/>
      </c>
      <c r="K98" s="3" t="s">
        <v>519</v>
      </c>
      <c r="M98" s="32" t="e">
        <f>VLOOKUP(C98,'Entocentric lens DB'!$B$5:$T$132,4,FALSE)</f>
        <v>#N/A</v>
      </c>
    </row>
    <row r="99" spans="2:13">
      <c r="B99" s="3" t="str">
        <f>IFERROR(VLOOKUP($C99,'Entocentric lens DB'!$B$5:$T$309,MATCH('Entocentric lens DB'!$C$4,'Entocentric lens DB'!$B$4:$T$4,0),0),"")</f>
        <v/>
      </c>
      <c r="C99" s="49" t="s">
        <v>369</v>
      </c>
      <c r="D99" s="35" t="str">
        <f>IFERROR(VLOOKUP($C99,'Entocentric lens DB'!$B$5:$T$309,MATCH('Entocentric lens DB'!$D$4,'Entocentric lens DB'!$B$4:$T$4,0),0),"")</f>
        <v/>
      </c>
      <c r="E99" s="35" t="str">
        <f>IFERROR(VLOOKUP($C99,'Entocentric lens DB'!$B$5:$T$309,MATCH('Entocentric lens DB'!$E$4,'Entocentric lens DB'!$B$4:$T$4,0),0),"")</f>
        <v/>
      </c>
      <c r="F99" s="35" t="str">
        <f>IFERROR(VLOOKUP($C99,'Entocentric lens DB'!$B$5:$T$309,MATCH('Entocentric lens DB'!$F$4,'Entocentric lens DB'!$B$4:$T$4,0),0),"")</f>
        <v/>
      </c>
      <c r="G99" s="35" t="str">
        <f>IFERROR(VLOOKUP($C99,'Entocentric lens DB'!$B$5:$T$309,MATCH('Entocentric lens DB'!$G$4,'Entocentric lens DB'!$B$4:$T$4,0),0),"")</f>
        <v/>
      </c>
      <c r="H99" s="35" t="str">
        <f>IFERROR(VLOOKUP($C99,'Entocentric lens DB'!$B$5:$T$309,MATCH('Entocentric lens DB'!$P$4,'Entocentric lens DB'!$B$4:$T$4,0),0),"")</f>
        <v/>
      </c>
      <c r="I99" s="42" t="str">
        <f>IFERROR(VLOOKUP($C99,'Entocentric lens DB'!$B$5:$T$309,MATCH('Entocentric lens DB'!$Q$4,'Entocentric lens DB'!$B$4:$T$4,0),0),"")</f>
        <v/>
      </c>
      <c r="J99" s="35" t="str">
        <f>IFERROR(VLOOKUP($I99,'Optotune lens DB'!$B$5:$I$23,MATCH('Optotune lens DB'!$I$4,'Optotune lens DB'!$B$4:$I$4,0),0),"")</f>
        <v/>
      </c>
      <c r="K99" s="3" t="s">
        <v>519</v>
      </c>
      <c r="M99" s="32" t="e">
        <f>VLOOKUP(C99,'Entocentric lens DB'!$B$5:$T$132,4,FALSE)</f>
        <v>#N/A</v>
      </c>
    </row>
    <row r="100" spans="2:13">
      <c r="B100" s="3" t="str">
        <f>IFERROR(VLOOKUP($C100,'Entocentric lens DB'!$B$5:$T$309,MATCH('Entocentric lens DB'!$C$4,'Entocentric lens DB'!$B$4:$T$4,0),0),"")</f>
        <v/>
      </c>
      <c r="C100" s="49" t="s">
        <v>370</v>
      </c>
      <c r="D100" s="35" t="str">
        <f>IFERROR(VLOOKUP($C100,'Entocentric lens DB'!$B$5:$T$309,MATCH('Entocentric lens DB'!$D$4,'Entocentric lens DB'!$B$4:$T$4,0),0),"")</f>
        <v/>
      </c>
      <c r="E100" s="35" t="str">
        <f>IFERROR(VLOOKUP($C100,'Entocentric lens DB'!$B$5:$T$309,MATCH('Entocentric lens DB'!$E$4,'Entocentric lens DB'!$B$4:$T$4,0),0),"")</f>
        <v/>
      </c>
      <c r="F100" s="35" t="str">
        <f>IFERROR(VLOOKUP($C100,'Entocentric lens DB'!$B$5:$T$309,MATCH('Entocentric lens DB'!$F$4,'Entocentric lens DB'!$B$4:$T$4,0),0),"")</f>
        <v/>
      </c>
      <c r="G100" s="35" t="str">
        <f>IFERROR(VLOOKUP($C100,'Entocentric lens DB'!$B$5:$T$309,MATCH('Entocentric lens DB'!$G$4,'Entocentric lens DB'!$B$4:$T$4,0),0),"")</f>
        <v/>
      </c>
      <c r="H100" s="35" t="str">
        <f>IFERROR(VLOOKUP($C100,'Entocentric lens DB'!$B$5:$T$309,MATCH('Entocentric lens DB'!$P$4,'Entocentric lens DB'!$B$4:$T$4,0),0),"")</f>
        <v/>
      </c>
      <c r="I100" s="42" t="str">
        <f>IFERROR(VLOOKUP($C100,'Entocentric lens DB'!$B$5:$T$309,MATCH('Entocentric lens DB'!$Q$4,'Entocentric lens DB'!$B$4:$T$4,0),0),"")</f>
        <v/>
      </c>
      <c r="J100" s="35" t="str">
        <f>IFERROR(VLOOKUP($I100,'Optotune lens DB'!$B$5:$I$23,MATCH('Optotune lens DB'!$I$4,'Optotune lens DB'!$B$4:$I$4,0),0),"")</f>
        <v/>
      </c>
      <c r="K100" s="3" t="s">
        <v>519</v>
      </c>
      <c r="M100" s="32" t="e">
        <f>VLOOKUP(C100,'Entocentric lens DB'!$B$5:$T$132,4,FALSE)</f>
        <v>#N/A</v>
      </c>
    </row>
    <row r="101" spans="2:13">
      <c r="B101" s="3" t="str">
        <f>IFERROR(VLOOKUP($C101,'Entocentric lens DB'!$B$5:$T$309,MATCH('Entocentric lens DB'!$C$4,'Entocentric lens DB'!$B$4:$T$4,0),0),"")</f>
        <v/>
      </c>
      <c r="C101" s="49" t="s">
        <v>371</v>
      </c>
      <c r="D101" s="35" t="str">
        <f>IFERROR(VLOOKUP($C101,'Entocentric lens DB'!$B$5:$T$309,MATCH('Entocentric lens DB'!$D$4,'Entocentric lens DB'!$B$4:$T$4,0),0),"")</f>
        <v/>
      </c>
      <c r="E101" s="35" t="str">
        <f>IFERROR(VLOOKUP($C101,'Entocentric lens DB'!$B$5:$T$309,MATCH('Entocentric lens DB'!$E$4,'Entocentric lens DB'!$B$4:$T$4,0),0),"")</f>
        <v/>
      </c>
      <c r="F101" s="35" t="str">
        <f>IFERROR(VLOOKUP($C101,'Entocentric lens DB'!$B$5:$T$309,MATCH('Entocentric lens DB'!$F$4,'Entocentric lens DB'!$B$4:$T$4,0),0),"")</f>
        <v/>
      </c>
      <c r="G101" s="35" t="str">
        <f>IFERROR(VLOOKUP($C101,'Entocentric lens DB'!$B$5:$T$309,MATCH('Entocentric lens DB'!$G$4,'Entocentric lens DB'!$B$4:$T$4,0),0),"")</f>
        <v/>
      </c>
      <c r="H101" s="35" t="str">
        <f>IFERROR(VLOOKUP($C101,'Entocentric lens DB'!$B$5:$T$309,MATCH('Entocentric lens DB'!$P$4,'Entocentric lens DB'!$B$4:$T$4,0),0),"")</f>
        <v/>
      </c>
      <c r="I101" s="42" t="str">
        <f>IFERROR(VLOOKUP($C101,'Entocentric lens DB'!$B$5:$T$309,MATCH('Entocentric lens DB'!$Q$4,'Entocentric lens DB'!$B$4:$T$4,0),0),"")</f>
        <v/>
      </c>
      <c r="J101" s="35" t="str">
        <f>IFERROR(VLOOKUP($I101,'Optotune lens DB'!$B$5:$I$23,MATCH('Optotune lens DB'!$I$4,'Optotune lens DB'!$B$4:$I$4,0),0),"")</f>
        <v/>
      </c>
      <c r="K101" s="3" t="s">
        <v>519</v>
      </c>
      <c r="M101" s="32" t="e">
        <f>VLOOKUP(C101,'Entocentric lens DB'!$B$5:$T$132,4,FALSE)</f>
        <v>#N/A</v>
      </c>
    </row>
    <row r="102" spans="2:13">
      <c r="B102" s="3" t="str">
        <f>IFERROR(VLOOKUP($C102,'Entocentric lens DB'!$B$5:$T$309,MATCH('Entocentric lens DB'!$C$4,'Entocentric lens DB'!$B$4:$T$4,0),0),"")</f>
        <v/>
      </c>
      <c r="C102" s="49" t="s">
        <v>489</v>
      </c>
      <c r="D102" s="35" t="str">
        <f>IFERROR(VLOOKUP($C102,'Entocentric lens DB'!$B$5:$T$309,MATCH('Entocentric lens DB'!$D$4,'Entocentric lens DB'!$B$4:$T$4,0),0),"")</f>
        <v/>
      </c>
      <c r="E102" s="35" t="str">
        <f>IFERROR(VLOOKUP($C102,'Entocentric lens DB'!$B$5:$T$309,MATCH('Entocentric lens DB'!$E$4,'Entocentric lens DB'!$B$4:$T$4,0),0),"")</f>
        <v/>
      </c>
      <c r="F102" s="35" t="str">
        <f>IFERROR(VLOOKUP($C102,'Entocentric lens DB'!$B$5:$T$309,MATCH('Entocentric lens DB'!$F$4,'Entocentric lens DB'!$B$4:$T$4,0),0),"")</f>
        <v/>
      </c>
      <c r="G102" s="35" t="str">
        <f>IFERROR(VLOOKUP($C102,'Entocentric lens DB'!$B$5:$T$309,MATCH('Entocentric lens DB'!$G$4,'Entocentric lens DB'!$B$4:$T$4,0),0),"")</f>
        <v/>
      </c>
      <c r="H102" s="35" t="str">
        <f>IFERROR(VLOOKUP($C102,'Entocentric lens DB'!$B$5:$T$309,MATCH('Entocentric lens DB'!$P$4,'Entocentric lens DB'!$B$4:$T$4,0),0),"")</f>
        <v/>
      </c>
      <c r="I102" s="42" t="str">
        <f>IFERROR(VLOOKUP($C102,'Entocentric lens DB'!$B$5:$T$309,MATCH('Entocentric lens DB'!$Q$4,'Entocentric lens DB'!$B$4:$T$4,0),0),"")</f>
        <v/>
      </c>
      <c r="J102" s="35" t="str">
        <f>IFERROR(VLOOKUP($I102,'Optotune lens DB'!$B$5:$I$23,MATCH('Optotune lens DB'!$I$4,'Optotune lens DB'!$B$4:$I$4,0),0),"")</f>
        <v/>
      </c>
      <c r="K102" s="3" t="s">
        <v>519</v>
      </c>
      <c r="M102" s="32" t="e">
        <f>VLOOKUP(C102,'Entocentric lens DB'!$B$5:$T$132,4,FALSE)</f>
        <v>#N/A</v>
      </c>
    </row>
    <row r="103" spans="2:13">
      <c r="B103" s="3" t="str">
        <f>IFERROR(VLOOKUP($C103,'Entocentric lens DB'!$B$5:$T$309,MATCH('Entocentric lens DB'!$C$4,'Entocentric lens DB'!$B$4:$T$4,0),0),"")</f>
        <v/>
      </c>
      <c r="C103" s="49" t="s">
        <v>373</v>
      </c>
      <c r="D103" s="35" t="str">
        <f>IFERROR(VLOOKUP($C103,'Entocentric lens DB'!$B$5:$T$309,MATCH('Entocentric lens DB'!$D$4,'Entocentric lens DB'!$B$4:$T$4,0),0),"")</f>
        <v/>
      </c>
      <c r="E103" s="35" t="str">
        <f>IFERROR(VLOOKUP($C103,'Entocentric lens DB'!$B$5:$T$309,MATCH('Entocentric lens DB'!$E$4,'Entocentric lens DB'!$B$4:$T$4,0),0),"")</f>
        <v/>
      </c>
      <c r="F103" s="35" t="str">
        <f>IFERROR(VLOOKUP($C103,'Entocentric lens DB'!$B$5:$T$309,MATCH('Entocentric lens DB'!$F$4,'Entocentric lens DB'!$B$4:$T$4,0),0),"")</f>
        <v/>
      </c>
      <c r="G103" s="35" t="str">
        <f>IFERROR(VLOOKUP($C103,'Entocentric lens DB'!$B$5:$T$309,MATCH('Entocentric lens DB'!$G$4,'Entocentric lens DB'!$B$4:$T$4,0),0),"")</f>
        <v/>
      </c>
      <c r="H103" s="35" t="str">
        <f>IFERROR(VLOOKUP($C103,'Entocentric lens DB'!$B$5:$T$309,MATCH('Entocentric lens DB'!$P$4,'Entocentric lens DB'!$B$4:$T$4,0),0),"")</f>
        <v/>
      </c>
      <c r="I103" s="42" t="str">
        <f>IFERROR(VLOOKUP($C103,'Entocentric lens DB'!$B$5:$T$309,MATCH('Entocentric lens DB'!$Q$4,'Entocentric lens DB'!$B$4:$T$4,0),0),"")</f>
        <v/>
      </c>
      <c r="J103" s="35" t="str">
        <f>IFERROR(VLOOKUP($I103,'Optotune lens DB'!$B$5:$I$23,MATCH('Optotune lens DB'!$I$4,'Optotune lens DB'!$B$4:$I$4,0),0),"")</f>
        <v/>
      </c>
      <c r="K103" s="3" t="s">
        <v>519</v>
      </c>
      <c r="M103" s="32" t="e">
        <f>VLOOKUP(C103,'Entocentric lens DB'!$B$5:$T$132,4,FALSE)</f>
        <v>#N/A</v>
      </c>
    </row>
    <row r="104" spans="2:13">
      <c r="B104" s="3" t="str">
        <f>IFERROR(VLOOKUP($C104,'Entocentric lens DB'!$B$5:$T$309,MATCH('Entocentric lens DB'!$C$4,'Entocentric lens DB'!$B$4:$T$4,0),0),"")</f>
        <v/>
      </c>
      <c r="C104" s="49" t="s">
        <v>374</v>
      </c>
      <c r="D104" s="35" t="str">
        <f>IFERROR(VLOOKUP($C104,'Entocentric lens DB'!$B$5:$T$309,MATCH('Entocentric lens DB'!$D$4,'Entocentric lens DB'!$B$4:$T$4,0),0),"")</f>
        <v/>
      </c>
      <c r="E104" s="35" t="str">
        <f>IFERROR(VLOOKUP($C104,'Entocentric lens DB'!$B$5:$T$309,MATCH('Entocentric lens DB'!$E$4,'Entocentric lens DB'!$B$4:$T$4,0),0),"")</f>
        <v/>
      </c>
      <c r="F104" s="35" t="str">
        <f>IFERROR(VLOOKUP($C104,'Entocentric lens DB'!$B$5:$T$309,MATCH('Entocentric lens DB'!$F$4,'Entocentric lens DB'!$B$4:$T$4,0),0),"")</f>
        <v/>
      </c>
      <c r="G104" s="35" t="str">
        <f>IFERROR(VLOOKUP($C104,'Entocentric lens DB'!$B$5:$T$309,MATCH('Entocentric lens DB'!$G$4,'Entocentric lens DB'!$B$4:$T$4,0),0),"")</f>
        <v/>
      </c>
      <c r="H104" s="35" t="str">
        <f>IFERROR(VLOOKUP($C104,'Entocentric lens DB'!$B$5:$T$309,MATCH('Entocentric lens DB'!$P$4,'Entocentric lens DB'!$B$4:$T$4,0),0),"")</f>
        <v/>
      </c>
      <c r="I104" s="42" t="str">
        <f>IFERROR(VLOOKUP($C104,'Entocentric lens DB'!$B$5:$T$309,MATCH('Entocentric lens DB'!$Q$4,'Entocentric lens DB'!$B$4:$T$4,0),0),"")</f>
        <v/>
      </c>
      <c r="J104" s="35" t="str">
        <f>IFERROR(VLOOKUP($I104,'Optotune lens DB'!$B$5:$I$23,MATCH('Optotune lens DB'!$I$4,'Optotune lens DB'!$B$4:$I$4,0),0),"")</f>
        <v/>
      </c>
      <c r="K104" s="3" t="s">
        <v>519</v>
      </c>
      <c r="M104" s="32" t="e">
        <f>VLOOKUP(C104,'Entocentric lens DB'!$B$5:$T$132,4,FALSE)</f>
        <v>#N/A</v>
      </c>
    </row>
    <row r="105" spans="2:13">
      <c r="B105" s="3" t="str">
        <f>IFERROR(VLOOKUP($C105,'Entocentric lens DB'!$B$5:$T$309,MATCH('Entocentric lens DB'!$C$4,'Entocentric lens DB'!$B$4:$T$4,0),0),"")</f>
        <v/>
      </c>
      <c r="C105" s="49" t="s">
        <v>375</v>
      </c>
      <c r="D105" s="35" t="str">
        <f>IFERROR(VLOOKUP($C105,'Entocentric lens DB'!$B$5:$T$309,MATCH('Entocentric lens DB'!$D$4,'Entocentric lens DB'!$B$4:$T$4,0),0),"")</f>
        <v/>
      </c>
      <c r="E105" s="35" t="str">
        <f>IFERROR(VLOOKUP($C105,'Entocentric lens DB'!$B$5:$T$309,MATCH('Entocentric lens DB'!$E$4,'Entocentric lens DB'!$B$4:$T$4,0),0),"")</f>
        <v/>
      </c>
      <c r="F105" s="35" t="str">
        <f>IFERROR(VLOOKUP($C105,'Entocentric lens DB'!$B$5:$T$309,MATCH('Entocentric lens DB'!$F$4,'Entocentric lens DB'!$B$4:$T$4,0),0),"")</f>
        <v/>
      </c>
      <c r="G105" s="35" t="str">
        <f>IFERROR(VLOOKUP($C105,'Entocentric lens DB'!$B$5:$T$309,MATCH('Entocentric lens DB'!$G$4,'Entocentric lens DB'!$B$4:$T$4,0),0),"")</f>
        <v/>
      </c>
      <c r="H105" s="35" t="str">
        <f>IFERROR(VLOOKUP($C105,'Entocentric lens DB'!$B$5:$T$309,MATCH('Entocentric lens DB'!$P$4,'Entocentric lens DB'!$B$4:$T$4,0),0),"")</f>
        <v/>
      </c>
      <c r="I105" s="42" t="str">
        <f>IFERROR(VLOOKUP($C105,'Entocentric lens DB'!$B$5:$T$309,MATCH('Entocentric lens DB'!$Q$4,'Entocentric lens DB'!$B$4:$T$4,0),0),"")</f>
        <v/>
      </c>
      <c r="J105" s="35" t="str">
        <f>IFERROR(VLOOKUP($I105,'Optotune lens DB'!$B$5:$I$23,MATCH('Optotune lens DB'!$I$4,'Optotune lens DB'!$B$4:$I$4,0),0),"")</f>
        <v/>
      </c>
      <c r="K105" s="3" t="s">
        <v>519</v>
      </c>
      <c r="M105" s="32" t="e">
        <f>VLOOKUP(C105,'Entocentric lens DB'!$B$5:$T$132,4,FALSE)</f>
        <v>#N/A</v>
      </c>
    </row>
    <row r="106" spans="2:13">
      <c r="B106" s="3" t="str">
        <f>IFERROR(VLOOKUP($C106,'Entocentric lens DB'!$B$5:$T$309,MATCH('Entocentric lens DB'!$C$4,'Entocentric lens DB'!$B$4:$T$4,0),0),"")</f>
        <v/>
      </c>
      <c r="C106" s="49" t="s">
        <v>376</v>
      </c>
      <c r="D106" s="35" t="str">
        <f>IFERROR(VLOOKUP($C106,'Entocentric lens DB'!$B$5:$T$309,MATCH('Entocentric lens DB'!$D$4,'Entocentric lens DB'!$B$4:$T$4,0),0),"")</f>
        <v/>
      </c>
      <c r="E106" s="35" t="str">
        <f>IFERROR(VLOOKUP($C106,'Entocentric lens DB'!$B$5:$T$309,MATCH('Entocentric lens DB'!$E$4,'Entocentric lens DB'!$B$4:$T$4,0),0),"")</f>
        <v/>
      </c>
      <c r="F106" s="35" t="str">
        <f>IFERROR(VLOOKUP($C106,'Entocentric lens DB'!$B$5:$T$309,MATCH('Entocentric lens DB'!$F$4,'Entocentric lens DB'!$B$4:$T$4,0),0),"")</f>
        <v/>
      </c>
      <c r="G106" s="35" t="str">
        <f>IFERROR(VLOOKUP($C106,'Entocentric lens DB'!$B$5:$T$309,MATCH('Entocentric lens DB'!$G$4,'Entocentric lens DB'!$B$4:$T$4,0),0),"")</f>
        <v/>
      </c>
      <c r="H106" s="35" t="str">
        <f>IFERROR(VLOOKUP($C106,'Entocentric lens DB'!$B$5:$T$309,MATCH('Entocentric lens DB'!$P$4,'Entocentric lens DB'!$B$4:$T$4,0),0),"")</f>
        <v/>
      </c>
      <c r="I106" s="42" t="str">
        <f>IFERROR(VLOOKUP($C106,'Entocentric lens DB'!$B$5:$T$309,MATCH('Entocentric lens DB'!$Q$4,'Entocentric lens DB'!$B$4:$T$4,0),0),"")</f>
        <v/>
      </c>
      <c r="J106" s="35" t="str">
        <f>IFERROR(VLOOKUP($I106,'Optotune lens DB'!$B$5:$I$23,MATCH('Optotune lens DB'!$I$4,'Optotune lens DB'!$B$4:$I$4,0),0),"")</f>
        <v/>
      </c>
      <c r="K106" s="3" t="s">
        <v>519</v>
      </c>
      <c r="M106" s="32" t="e">
        <f>VLOOKUP(C106,'Entocentric lens DB'!$B$5:$T$132,4,FALSE)</f>
        <v>#N/A</v>
      </c>
    </row>
    <row r="107" spans="2:13">
      <c r="B107" s="3" t="str">
        <f>IFERROR(VLOOKUP($C107,'Entocentric lens DB'!$B$5:$T$309,MATCH('Entocentric lens DB'!$C$4,'Entocentric lens DB'!$B$4:$T$4,0),0),"")</f>
        <v/>
      </c>
      <c r="C107" s="49" t="s">
        <v>377</v>
      </c>
      <c r="D107" s="35" t="str">
        <f>IFERROR(VLOOKUP($C107,'Entocentric lens DB'!$B$5:$T$309,MATCH('Entocentric lens DB'!$D$4,'Entocentric lens DB'!$B$4:$T$4,0),0),"")</f>
        <v/>
      </c>
      <c r="E107" s="35" t="str">
        <f>IFERROR(VLOOKUP($C107,'Entocentric lens DB'!$B$5:$T$309,MATCH('Entocentric lens DB'!$E$4,'Entocentric lens DB'!$B$4:$T$4,0),0),"")</f>
        <v/>
      </c>
      <c r="F107" s="35" t="str">
        <f>IFERROR(VLOOKUP($C107,'Entocentric lens DB'!$B$5:$T$309,MATCH('Entocentric lens DB'!$F$4,'Entocentric lens DB'!$B$4:$T$4,0),0),"")</f>
        <v/>
      </c>
      <c r="G107" s="35" t="str">
        <f>IFERROR(VLOOKUP($C107,'Entocentric lens DB'!$B$5:$T$309,MATCH('Entocentric lens DB'!$G$4,'Entocentric lens DB'!$B$4:$T$4,0),0),"")</f>
        <v/>
      </c>
      <c r="H107" s="35" t="str">
        <f>IFERROR(VLOOKUP($C107,'Entocentric lens DB'!$B$5:$T$309,MATCH('Entocentric lens DB'!$P$4,'Entocentric lens DB'!$B$4:$T$4,0),0),"")</f>
        <v/>
      </c>
      <c r="I107" s="42" t="str">
        <f>IFERROR(VLOOKUP($C107,'Entocentric lens DB'!$B$5:$T$309,MATCH('Entocentric lens DB'!$Q$4,'Entocentric lens DB'!$B$4:$T$4,0),0),"")</f>
        <v/>
      </c>
      <c r="J107" s="35" t="str">
        <f>IFERROR(VLOOKUP($I107,'Optotune lens DB'!$B$5:$I$23,MATCH('Optotune lens DB'!$I$4,'Optotune lens DB'!$B$4:$I$4,0),0),"")</f>
        <v/>
      </c>
      <c r="K107" s="3" t="s">
        <v>519</v>
      </c>
      <c r="M107" s="32" t="e">
        <f>VLOOKUP(C107,'Entocentric lens DB'!$B$5:$T$132,4,FALSE)</f>
        <v>#N/A</v>
      </c>
    </row>
    <row r="108" spans="2:13">
      <c r="B108" s="3" t="str">
        <f>IFERROR(VLOOKUP($C108,'Entocentric lens DB'!$B$5:$T$309,MATCH('Entocentric lens DB'!$C$4,'Entocentric lens DB'!$B$4:$T$4,0),0),"")</f>
        <v/>
      </c>
      <c r="C108" s="49" t="s">
        <v>378</v>
      </c>
      <c r="D108" s="35" t="str">
        <f>IFERROR(VLOOKUP($C108,'Entocentric lens DB'!$B$5:$T$309,MATCH('Entocentric lens DB'!$D$4,'Entocentric lens DB'!$B$4:$T$4,0),0),"")</f>
        <v/>
      </c>
      <c r="E108" s="35" t="str">
        <f>IFERROR(VLOOKUP($C108,'Entocentric lens DB'!$B$5:$T$309,MATCH('Entocentric lens DB'!$E$4,'Entocentric lens DB'!$B$4:$T$4,0),0),"")</f>
        <v/>
      </c>
      <c r="F108" s="35" t="str">
        <f>IFERROR(VLOOKUP($C108,'Entocentric lens DB'!$B$5:$T$309,MATCH('Entocentric lens DB'!$F$4,'Entocentric lens DB'!$B$4:$T$4,0),0),"")</f>
        <v/>
      </c>
      <c r="G108" s="35" t="str">
        <f>IFERROR(VLOOKUP($C108,'Entocentric lens DB'!$B$5:$T$309,MATCH('Entocentric lens DB'!$G$4,'Entocentric lens DB'!$B$4:$T$4,0),0),"")</f>
        <v/>
      </c>
      <c r="H108" s="35" t="str">
        <f>IFERROR(VLOOKUP($C108,'Entocentric lens DB'!$B$5:$T$309,MATCH('Entocentric lens DB'!$P$4,'Entocentric lens DB'!$B$4:$T$4,0),0),"")</f>
        <v/>
      </c>
      <c r="I108" s="42" t="str">
        <f>IFERROR(VLOOKUP($C108,'Entocentric lens DB'!$B$5:$T$309,MATCH('Entocentric lens DB'!$Q$4,'Entocentric lens DB'!$B$4:$T$4,0),0),"")</f>
        <v/>
      </c>
      <c r="J108" s="35" t="str">
        <f>IFERROR(VLOOKUP($I108,'Optotune lens DB'!$B$5:$I$23,MATCH('Optotune lens DB'!$I$4,'Optotune lens DB'!$B$4:$I$4,0),0),"")</f>
        <v/>
      </c>
      <c r="K108" s="3" t="s">
        <v>519</v>
      </c>
      <c r="M108" s="32" t="e">
        <f>VLOOKUP(C108,'Entocentric lens DB'!$B$5:$T$132,4,FALSE)</f>
        <v>#N/A</v>
      </c>
    </row>
    <row r="109" spans="2:13">
      <c r="B109" s="3" t="str">
        <f>IFERROR(VLOOKUP($C109,'Entocentric lens DB'!$B$5:$T$309,MATCH('Entocentric lens DB'!$C$4,'Entocentric lens DB'!$B$4:$T$4,0),0),"")</f>
        <v/>
      </c>
      <c r="C109" s="49" t="s">
        <v>379</v>
      </c>
      <c r="D109" s="35" t="str">
        <f>IFERROR(VLOOKUP($C109,'Entocentric lens DB'!$B$5:$T$309,MATCH('Entocentric lens DB'!$D$4,'Entocentric lens DB'!$B$4:$T$4,0),0),"")</f>
        <v/>
      </c>
      <c r="E109" s="35" t="str">
        <f>IFERROR(VLOOKUP($C109,'Entocentric lens DB'!$B$5:$T$309,MATCH('Entocentric lens DB'!$E$4,'Entocentric lens DB'!$B$4:$T$4,0),0),"")</f>
        <v/>
      </c>
      <c r="F109" s="35" t="str">
        <f>IFERROR(VLOOKUP($C109,'Entocentric lens DB'!$B$5:$T$309,MATCH('Entocentric lens DB'!$F$4,'Entocentric lens DB'!$B$4:$T$4,0),0),"")</f>
        <v/>
      </c>
      <c r="G109" s="35" t="str">
        <f>IFERROR(VLOOKUP($C109,'Entocentric lens DB'!$B$5:$T$309,MATCH('Entocentric lens DB'!$G$4,'Entocentric lens DB'!$B$4:$T$4,0),0),"")</f>
        <v/>
      </c>
      <c r="H109" s="35" t="str">
        <f>IFERROR(VLOOKUP($C109,'Entocentric lens DB'!$B$5:$T$309,MATCH('Entocentric lens DB'!$P$4,'Entocentric lens DB'!$B$4:$T$4,0),0),"")</f>
        <v/>
      </c>
      <c r="I109" s="42" t="str">
        <f>IFERROR(VLOOKUP($C109,'Entocentric lens DB'!$B$5:$T$309,MATCH('Entocentric lens DB'!$Q$4,'Entocentric lens DB'!$B$4:$T$4,0),0),"")</f>
        <v/>
      </c>
      <c r="J109" s="35" t="str">
        <f>IFERROR(VLOOKUP($I109,'Optotune lens DB'!$B$5:$I$23,MATCH('Optotune lens DB'!$I$4,'Optotune lens DB'!$B$4:$I$4,0),0),"")</f>
        <v/>
      </c>
      <c r="K109" s="3" t="s">
        <v>519</v>
      </c>
      <c r="M109" s="32" t="e">
        <f>VLOOKUP(C109,'Entocentric lens DB'!$B$5:$T$132,4,FALSE)</f>
        <v>#N/A</v>
      </c>
    </row>
    <row r="110" spans="2:13">
      <c r="B110" s="3" t="str">
        <f>IFERROR(VLOOKUP($C110,'Entocentric lens DB'!$B$5:$T$309,MATCH('Entocentric lens DB'!$C$4,'Entocentric lens DB'!$B$4:$T$4,0),0),"")</f>
        <v/>
      </c>
      <c r="C110" s="49" t="s">
        <v>490</v>
      </c>
      <c r="D110" s="35" t="str">
        <f>IFERROR(VLOOKUP($C110,'Entocentric lens DB'!$B$5:$T$309,MATCH('Entocentric lens DB'!$D$4,'Entocentric lens DB'!$B$4:$T$4,0),0),"")</f>
        <v/>
      </c>
      <c r="E110" s="35" t="str">
        <f>IFERROR(VLOOKUP($C110,'Entocentric lens DB'!$B$5:$T$309,MATCH('Entocentric lens DB'!$E$4,'Entocentric lens DB'!$B$4:$T$4,0),0),"")</f>
        <v/>
      </c>
      <c r="F110" s="35" t="str">
        <f>IFERROR(VLOOKUP($C110,'Entocentric lens DB'!$B$5:$T$309,MATCH('Entocentric lens DB'!$F$4,'Entocentric lens DB'!$B$4:$T$4,0),0),"")</f>
        <v/>
      </c>
      <c r="G110" s="35" t="str">
        <f>IFERROR(VLOOKUP($C110,'Entocentric lens DB'!$B$5:$T$309,MATCH('Entocentric lens DB'!$G$4,'Entocentric lens DB'!$B$4:$T$4,0),0),"")</f>
        <v/>
      </c>
      <c r="H110" s="35" t="str">
        <f>IFERROR(VLOOKUP($C110,'Entocentric lens DB'!$B$5:$T$309,MATCH('Entocentric lens DB'!$P$4,'Entocentric lens DB'!$B$4:$T$4,0),0),"")</f>
        <v/>
      </c>
      <c r="I110" s="42" t="str">
        <f>IFERROR(VLOOKUP($C110,'Entocentric lens DB'!$B$5:$T$309,MATCH('Entocentric lens DB'!$Q$4,'Entocentric lens DB'!$B$4:$T$4,0),0),"")</f>
        <v/>
      </c>
      <c r="J110" s="35" t="str">
        <f>IFERROR(VLOOKUP($I110,'Optotune lens DB'!$B$5:$I$23,MATCH('Optotune lens DB'!$I$4,'Optotune lens DB'!$B$4:$I$4,0),0),"")</f>
        <v/>
      </c>
      <c r="K110" s="3" t="s">
        <v>519</v>
      </c>
      <c r="M110" s="32" t="e">
        <f>VLOOKUP(C110,'Entocentric lens DB'!$B$5:$T$132,4,FALSE)</f>
        <v>#N/A</v>
      </c>
    </row>
    <row r="111" spans="2:13">
      <c r="B111" s="3" t="str">
        <f>IFERROR(VLOOKUP($C111,'Entocentric lens DB'!$B$5:$T$309,MATCH('Entocentric lens DB'!$C$4,'Entocentric lens DB'!$B$4:$T$4,0),0),"")</f>
        <v/>
      </c>
      <c r="C111" s="49" t="s">
        <v>381</v>
      </c>
      <c r="D111" s="35" t="str">
        <f>IFERROR(VLOOKUP($C111,'Entocentric lens DB'!$B$5:$T$309,MATCH('Entocentric lens DB'!$D$4,'Entocentric lens DB'!$B$4:$T$4,0),0),"")</f>
        <v/>
      </c>
      <c r="E111" s="35" t="str">
        <f>IFERROR(VLOOKUP($C111,'Entocentric lens DB'!$B$5:$T$309,MATCH('Entocentric lens DB'!$E$4,'Entocentric lens DB'!$B$4:$T$4,0),0),"")</f>
        <v/>
      </c>
      <c r="F111" s="35" t="str">
        <f>IFERROR(VLOOKUP($C111,'Entocentric lens DB'!$B$5:$T$309,MATCH('Entocentric lens DB'!$F$4,'Entocentric lens DB'!$B$4:$T$4,0),0),"")</f>
        <v/>
      </c>
      <c r="G111" s="35" t="str">
        <f>IFERROR(VLOOKUP($C111,'Entocentric lens DB'!$B$5:$T$309,MATCH('Entocentric lens DB'!$G$4,'Entocentric lens DB'!$B$4:$T$4,0),0),"")</f>
        <v/>
      </c>
      <c r="H111" s="35" t="str">
        <f>IFERROR(VLOOKUP($C111,'Entocentric lens DB'!$B$5:$T$309,MATCH('Entocentric lens DB'!$P$4,'Entocentric lens DB'!$B$4:$T$4,0),0),"")</f>
        <v/>
      </c>
      <c r="I111" s="42" t="str">
        <f>IFERROR(VLOOKUP($C111,'Entocentric lens DB'!$B$5:$T$309,MATCH('Entocentric lens DB'!$Q$4,'Entocentric lens DB'!$B$4:$T$4,0),0),"")</f>
        <v/>
      </c>
      <c r="J111" s="35" t="str">
        <f>IFERROR(VLOOKUP($I111,'Optotune lens DB'!$B$5:$I$23,MATCH('Optotune lens DB'!$I$4,'Optotune lens DB'!$B$4:$I$4,0),0),"")</f>
        <v/>
      </c>
      <c r="K111" s="3" t="s">
        <v>519</v>
      </c>
      <c r="M111" s="32" t="e">
        <f>VLOOKUP(C111,'Entocentric lens DB'!$B$5:$T$132,4,FALSE)</f>
        <v>#N/A</v>
      </c>
    </row>
    <row r="112" spans="2:13">
      <c r="B112" s="3" t="str">
        <f>IFERROR(VLOOKUP($C112,'Entocentric lens DB'!$B$5:$T$309,MATCH('Entocentric lens DB'!$C$4,'Entocentric lens DB'!$B$4:$T$4,0),0),"")</f>
        <v/>
      </c>
      <c r="C112" s="49" t="s">
        <v>382</v>
      </c>
      <c r="D112" s="35" t="str">
        <f>IFERROR(VLOOKUP($C112,'Entocentric lens DB'!$B$5:$T$309,MATCH('Entocentric lens DB'!$D$4,'Entocentric lens DB'!$B$4:$T$4,0),0),"")</f>
        <v/>
      </c>
      <c r="E112" s="35" t="str">
        <f>IFERROR(VLOOKUP($C112,'Entocentric lens DB'!$B$5:$T$309,MATCH('Entocentric lens DB'!$E$4,'Entocentric lens DB'!$B$4:$T$4,0),0),"")</f>
        <v/>
      </c>
      <c r="F112" s="35" t="str">
        <f>IFERROR(VLOOKUP($C112,'Entocentric lens DB'!$B$5:$T$309,MATCH('Entocentric lens DB'!$F$4,'Entocentric lens DB'!$B$4:$T$4,0),0),"")</f>
        <v/>
      </c>
      <c r="G112" s="35" t="str">
        <f>IFERROR(VLOOKUP($C112,'Entocentric lens DB'!$B$5:$T$309,MATCH('Entocentric lens DB'!$G$4,'Entocentric lens DB'!$B$4:$T$4,0),0),"")</f>
        <v/>
      </c>
      <c r="H112" s="35" t="str">
        <f>IFERROR(VLOOKUP($C112,'Entocentric lens DB'!$B$5:$T$309,MATCH('Entocentric lens DB'!$P$4,'Entocentric lens DB'!$B$4:$T$4,0),0),"")</f>
        <v/>
      </c>
      <c r="I112" s="42" t="str">
        <f>IFERROR(VLOOKUP($C112,'Entocentric lens DB'!$B$5:$T$309,MATCH('Entocentric lens DB'!$Q$4,'Entocentric lens DB'!$B$4:$T$4,0),0),"")</f>
        <v/>
      </c>
      <c r="J112" s="35" t="str">
        <f>IFERROR(VLOOKUP($I112,'Optotune lens DB'!$B$5:$I$23,MATCH('Optotune lens DB'!$I$4,'Optotune lens DB'!$B$4:$I$4,0),0),"")</f>
        <v/>
      </c>
      <c r="K112" s="3" t="s">
        <v>519</v>
      </c>
      <c r="M112" s="32" t="e">
        <f>VLOOKUP(C112,'Entocentric lens DB'!$B$5:$T$132,4,FALSE)</f>
        <v>#N/A</v>
      </c>
    </row>
    <row r="113" spans="2:13">
      <c r="B113" s="3" t="str">
        <f>IFERROR(VLOOKUP($C113,'Entocentric lens DB'!$B$5:$T$309,MATCH('Entocentric lens DB'!$C$4,'Entocentric lens DB'!$B$4:$T$4,0),0),"")</f>
        <v/>
      </c>
      <c r="C113" s="49" t="s">
        <v>383</v>
      </c>
      <c r="D113" s="35" t="str">
        <f>IFERROR(VLOOKUP($C113,'Entocentric lens DB'!$B$5:$T$309,MATCH('Entocentric lens DB'!$D$4,'Entocentric lens DB'!$B$4:$T$4,0),0),"")</f>
        <v/>
      </c>
      <c r="E113" s="35" t="str">
        <f>IFERROR(VLOOKUP($C113,'Entocentric lens DB'!$B$5:$T$309,MATCH('Entocentric lens DB'!$E$4,'Entocentric lens DB'!$B$4:$T$4,0),0),"")</f>
        <v/>
      </c>
      <c r="F113" s="35" t="str">
        <f>IFERROR(VLOOKUP($C113,'Entocentric lens DB'!$B$5:$T$309,MATCH('Entocentric lens DB'!$F$4,'Entocentric lens DB'!$B$4:$T$4,0),0),"")</f>
        <v/>
      </c>
      <c r="G113" s="35" t="str">
        <f>IFERROR(VLOOKUP($C113,'Entocentric lens DB'!$B$5:$T$309,MATCH('Entocentric lens DB'!$G$4,'Entocentric lens DB'!$B$4:$T$4,0),0),"")</f>
        <v/>
      </c>
      <c r="H113" s="35" t="str">
        <f>IFERROR(VLOOKUP($C113,'Entocentric lens DB'!$B$5:$T$309,MATCH('Entocentric lens DB'!$P$4,'Entocentric lens DB'!$B$4:$T$4,0),0),"")</f>
        <v/>
      </c>
      <c r="I113" s="42" t="str">
        <f>IFERROR(VLOOKUP($C113,'Entocentric lens DB'!$B$5:$T$309,MATCH('Entocentric lens DB'!$Q$4,'Entocentric lens DB'!$B$4:$T$4,0),0),"")</f>
        <v/>
      </c>
      <c r="J113" s="35" t="str">
        <f>IFERROR(VLOOKUP($I113,'Optotune lens DB'!$B$5:$I$23,MATCH('Optotune lens DB'!$I$4,'Optotune lens DB'!$B$4:$I$4,0),0),"")</f>
        <v/>
      </c>
      <c r="K113" s="3" t="s">
        <v>519</v>
      </c>
      <c r="M113" s="32" t="e">
        <f>VLOOKUP(C113,'Entocentric lens DB'!$B$5:$T$132,4,FALSE)</f>
        <v>#N/A</v>
      </c>
    </row>
    <row r="114" spans="2:13">
      <c r="B114" s="3" t="str">
        <f>IFERROR(VLOOKUP($C114,'Entocentric lens DB'!$B$5:$T$309,MATCH('Entocentric lens DB'!$C$4,'Entocentric lens DB'!$B$4:$T$4,0),0),"")</f>
        <v/>
      </c>
      <c r="C114" s="49" t="s">
        <v>384</v>
      </c>
      <c r="D114" s="35" t="str">
        <f>IFERROR(VLOOKUP($C114,'Entocentric lens DB'!$B$5:$T$309,MATCH('Entocentric lens DB'!$D$4,'Entocentric lens DB'!$B$4:$T$4,0),0),"")</f>
        <v/>
      </c>
      <c r="E114" s="35" t="str">
        <f>IFERROR(VLOOKUP($C114,'Entocentric lens DB'!$B$5:$T$309,MATCH('Entocentric lens DB'!$E$4,'Entocentric lens DB'!$B$4:$T$4,0),0),"")</f>
        <v/>
      </c>
      <c r="F114" s="35" t="str">
        <f>IFERROR(VLOOKUP($C114,'Entocentric lens DB'!$B$5:$T$309,MATCH('Entocentric lens DB'!$F$4,'Entocentric lens DB'!$B$4:$T$4,0),0),"")</f>
        <v/>
      </c>
      <c r="G114" s="35" t="str">
        <f>IFERROR(VLOOKUP($C114,'Entocentric lens DB'!$B$5:$T$309,MATCH('Entocentric lens DB'!$G$4,'Entocentric lens DB'!$B$4:$T$4,0),0),"")</f>
        <v/>
      </c>
      <c r="H114" s="35" t="str">
        <f>IFERROR(VLOOKUP($C114,'Entocentric lens DB'!$B$5:$T$309,MATCH('Entocentric lens DB'!$P$4,'Entocentric lens DB'!$B$4:$T$4,0),0),"")</f>
        <v/>
      </c>
      <c r="I114" s="42" t="str">
        <f>IFERROR(VLOOKUP($C114,'Entocentric lens DB'!$B$5:$T$309,MATCH('Entocentric lens DB'!$Q$4,'Entocentric lens DB'!$B$4:$T$4,0),0),"")</f>
        <v/>
      </c>
      <c r="J114" s="35" t="str">
        <f>IFERROR(VLOOKUP($I114,'Optotune lens DB'!$B$5:$I$23,MATCH('Optotune lens DB'!$I$4,'Optotune lens DB'!$B$4:$I$4,0),0),"")</f>
        <v/>
      </c>
      <c r="K114" s="3" t="s">
        <v>519</v>
      </c>
      <c r="M114" s="32" t="e">
        <f>VLOOKUP(C114,'Entocentric lens DB'!$B$5:$T$132,4,FALSE)</f>
        <v>#N/A</v>
      </c>
    </row>
    <row r="115" spans="2:13">
      <c r="B115" s="3" t="str">
        <f>IFERROR(VLOOKUP($C115,'Entocentric lens DB'!$B$5:$T$309,MATCH('Entocentric lens DB'!$C$4,'Entocentric lens DB'!$B$4:$T$4,0),0),"")</f>
        <v/>
      </c>
      <c r="C115" s="49" t="s">
        <v>385</v>
      </c>
      <c r="D115" s="35" t="str">
        <f>IFERROR(VLOOKUP($C115,'Entocentric lens DB'!$B$5:$T$309,MATCH('Entocentric lens DB'!$D$4,'Entocentric lens DB'!$B$4:$T$4,0),0),"")</f>
        <v/>
      </c>
      <c r="E115" s="35" t="str">
        <f>IFERROR(VLOOKUP($C115,'Entocentric lens DB'!$B$5:$T$309,MATCH('Entocentric lens DB'!$E$4,'Entocentric lens DB'!$B$4:$T$4,0),0),"")</f>
        <v/>
      </c>
      <c r="F115" s="35" t="str">
        <f>IFERROR(VLOOKUP($C115,'Entocentric lens DB'!$B$5:$T$309,MATCH('Entocentric lens DB'!$F$4,'Entocentric lens DB'!$B$4:$T$4,0),0),"")</f>
        <v/>
      </c>
      <c r="G115" s="35" t="str">
        <f>IFERROR(VLOOKUP($C115,'Entocentric lens DB'!$B$5:$T$309,MATCH('Entocentric lens DB'!$G$4,'Entocentric lens DB'!$B$4:$T$4,0),0),"")</f>
        <v/>
      </c>
      <c r="H115" s="35" t="str">
        <f>IFERROR(VLOOKUP($C115,'Entocentric lens DB'!$B$5:$T$309,MATCH('Entocentric lens DB'!$P$4,'Entocentric lens DB'!$B$4:$T$4,0),0),"")</f>
        <v/>
      </c>
      <c r="I115" s="42" t="str">
        <f>IFERROR(VLOOKUP($C115,'Entocentric lens DB'!$B$5:$T$309,MATCH('Entocentric lens DB'!$Q$4,'Entocentric lens DB'!$B$4:$T$4,0),0),"")</f>
        <v/>
      </c>
      <c r="J115" s="35" t="str">
        <f>IFERROR(VLOOKUP($I115,'Optotune lens DB'!$B$5:$I$23,MATCH('Optotune lens DB'!$I$4,'Optotune lens DB'!$B$4:$I$4,0),0),"")</f>
        <v/>
      </c>
      <c r="K115" s="3" t="s">
        <v>519</v>
      </c>
      <c r="M115" s="32" t="e">
        <f>VLOOKUP(C115,'Entocentric lens DB'!$B$5:$T$132,4,FALSE)</f>
        <v>#N/A</v>
      </c>
    </row>
    <row r="116" spans="2:13">
      <c r="B116" s="3" t="str">
        <f>IFERROR(VLOOKUP($C116,'Entocentric lens DB'!$B$5:$T$309,MATCH('Entocentric lens DB'!$C$4,'Entocentric lens DB'!$B$4:$T$4,0),0),"")</f>
        <v/>
      </c>
      <c r="C116" s="49" t="s">
        <v>386</v>
      </c>
      <c r="D116" s="35" t="str">
        <f>IFERROR(VLOOKUP($C116,'Entocentric lens DB'!$B$5:$T$309,MATCH('Entocentric lens DB'!$D$4,'Entocentric lens DB'!$B$4:$T$4,0),0),"")</f>
        <v/>
      </c>
      <c r="E116" s="35" t="str">
        <f>IFERROR(VLOOKUP($C116,'Entocentric lens DB'!$B$5:$T$309,MATCH('Entocentric lens DB'!$E$4,'Entocentric lens DB'!$B$4:$T$4,0),0),"")</f>
        <v/>
      </c>
      <c r="F116" s="35" t="str">
        <f>IFERROR(VLOOKUP($C116,'Entocentric lens DB'!$B$5:$T$309,MATCH('Entocentric lens DB'!$F$4,'Entocentric lens DB'!$B$4:$T$4,0),0),"")</f>
        <v/>
      </c>
      <c r="G116" s="35" t="str">
        <f>IFERROR(VLOOKUP($C116,'Entocentric lens DB'!$B$5:$T$309,MATCH('Entocentric lens DB'!$G$4,'Entocentric lens DB'!$B$4:$T$4,0),0),"")</f>
        <v/>
      </c>
      <c r="H116" s="35" t="str">
        <f>IFERROR(VLOOKUP($C116,'Entocentric lens DB'!$B$5:$T$309,MATCH('Entocentric lens DB'!$P$4,'Entocentric lens DB'!$B$4:$T$4,0),0),"")</f>
        <v/>
      </c>
      <c r="I116" s="42" t="str">
        <f>IFERROR(VLOOKUP($C116,'Entocentric lens DB'!$B$5:$T$309,MATCH('Entocentric lens DB'!$Q$4,'Entocentric lens DB'!$B$4:$T$4,0),0),"")</f>
        <v/>
      </c>
      <c r="J116" s="35" t="str">
        <f>IFERROR(VLOOKUP($I116,'Optotune lens DB'!$B$5:$I$23,MATCH('Optotune lens DB'!$I$4,'Optotune lens DB'!$B$4:$I$4,0),0),"")</f>
        <v/>
      </c>
      <c r="K116" s="3" t="s">
        <v>519</v>
      </c>
      <c r="M116" s="32" t="e">
        <f>VLOOKUP(C116,'Entocentric lens DB'!$B$5:$T$132,4,FALSE)</f>
        <v>#N/A</v>
      </c>
    </row>
    <row r="117" spans="2:13">
      <c r="B117" s="3" t="str">
        <f>IFERROR(VLOOKUP($C117,'Entocentric lens DB'!$B$5:$T$309,MATCH('Entocentric lens DB'!$C$4,'Entocentric lens DB'!$B$4:$T$4,0),0),"")</f>
        <v/>
      </c>
      <c r="C117" s="49" t="s">
        <v>387</v>
      </c>
      <c r="D117" s="35" t="str">
        <f>IFERROR(VLOOKUP($C117,'Entocentric lens DB'!$B$5:$T$309,MATCH('Entocentric lens DB'!$D$4,'Entocentric lens DB'!$B$4:$T$4,0),0),"")</f>
        <v/>
      </c>
      <c r="E117" s="35" t="str">
        <f>IFERROR(VLOOKUP($C117,'Entocentric lens DB'!$B$5:$T$309,MATCH('Entocentric lens DB'!$E$4,'Entocentric lens DB'!$B$4:$T$4,0),0),"")</f>
        <v/>
      </c>
      <c r="F117" s="35" t="str">
        <f>IFERROR(VLOOKUP($C117,'Entocentric lens DB'!$B$5:$T$309,MATCH('Entocentric lens DB'!$F$4,'Entocentric lens DB'!$B$4:$T$4,0),0),"")</f>
        <v/>
      </c>
      <c r="G117" s="35" t="str">
        <f>IFERROR(VLOOKUP($C117,'Entocentric lens DB'!$B$5:$T$309,MATCH('Entocentric lens DB'!$G$4,'Entocentric lens DB'!$B$4:$T$4,0),0),"")</f>
        <v/>
      </c>
      <c r="H117" s="35" t="str">
        <f>IFERROR(VLOOKUP($C117,'Entocentric lens DB'!$B$5:$T$309,MATCH('Entocentric lens DB'!$P$4,'Entocentric lens DB'!$B$4:$T$4,0),0),"")</f>
        <v/>
      </c>
      <c r="I117" s="42" t="str">
        <f>IFERROR(VLOOKUP($C117,'Entocentric lens DB'!$B$5:$T$309,MATCH('Entocentric lens DB'!$Q$4,'Entocentric lens DB'!$B$4:$T$4,0),0),"")</f>
        <v/>
      </c>
      <c r="J117" s="35" t="str">
        <f>IFERROR(VLOOKUP($I117,'Optotune lens DB'!$B$5:$I$23,MATCH('Optotune lens DB'!$I$4,'Optotune lens DB'!$B$4:$I$4,0),0),"")</f>
        <v/>
      </c>
      <c r="K117" s="3" t="s">
        <v>519</v>
      </c>
      <c r="M117" s="32" t="e">
        <f>VLOOKUP(C117,'Entocentric lens DB'!$B$5:$T$132,4,FALSE)</f>
        <v>#N/A</v>
      </c>
    </row>
    <row r="118" spans="2:13">
      <c r="B118" s="3" t="str">
        <f>IFERROR(VLOOKUP($C118,'Entocentric lens DB'!$B$5:$T$309,MATCH('Entocentric lens DB'!$C$4,'Entocentric lens DB'!$B$4:$T$4,0),0),"")</f>
        <v/>
      </c>
      <c r="C118" s="49" t="s">
        <v>491</v>
      </c>
      <c r="D118" s="35" t="str">
        <f>IFERROR(VLOOKUP($C118,'Entocentric lens DB'!$B$5:$T$309,MATCH('Entocentric lens DB'!$D$4,'Entocentric lens DB'!$B$4:$T$4,0),0),"")</f>
        <v/>
      </c>
      <c r="E118" s="35" t="str">
        <f>IFERROR(VLOOKUP($C118,'Entocentric lens DB'!$B$5:$T$309,MATCH('Entocentric lens DB'!$E$4,'Entocentric lens DB'!$B$4:$T$4,0),0),"")</f>
        <v/>
      </c>
      <c r="F118" s="35" t="str">
        <f>IFERROR(VLOOKUP($C118,'Entocentric lens DB'!$B$5:$T$309,MATCH('Entocentric lens DB'!$F$4,'Entocentric lens DB'!$B$4:$T$4,0),0),"")</f>
        <v/>
      </c>
      <c r="G118" s="35" t="str">
        <f>IFERROR(VLOOKUP($C118,'Entocentric lens DB'!$B$5:$T$309,MATCH('Entocentric lens DB'!$G$4,'Entocentric lens DB'!$B$4:$T$4,0),0),"")</f>
        <v/>
      </c>
      <c r="H118" s="35" t="str">
        <f>IFERROR(VLOOKUP($C118,'Entocentric lens DB'!$B$5:$T$309,MATCH('Entocentric lens DB'!$P$4,'Entocentric lens DB'!$B$4:$T$4,0),0),"")</f>
        <v/>
      </c>
      <c r="I118" s="42" t="str">
        <f>IFERROR(VLOOKUP($C118,'Entocentric lens DB'!$B$5:$T$309,MATCH('Entocentric lens DB'!$Q$4,'Entocentric lens DB'!$B$4:$T$4,0),0),"")</f>
        <v/>
      </c>
      <c r="J118" s="35" t="str">
        <f>IFERROR(VLOOKUP($I118,'Optotune lens DB'!$B$5:$I$23,MATCH('Optotune lens DB'!$I$4,'Optotune lens DB'!$B$4:$I$4,0),0),"")</f>
        <v/>
      </c>
      <c r="K118" s="3" t="s">
        <v>519</v>
      </c>
      <c r="M118" s="32" t="e">
        <f>VLOOKUP(C118,'Entocentric lens DB'!$B$5:$T$132,4,FALSE)</f>
        <v>#N/A</v>
      </c>
    </row>
    <row r="119" spans="2:13">
      <c r="B119" s="3" t="str">
        <f>IFERROR(VLOOKUP($C119,'Entocentric lens DB'!$B$5:$T$309,MATCH('Entocentric lens DB'!$C$4,'Entocentric lens DB'!$B$4:$T$4,0),0),"")</f>
        <v/>
      </c>
      <c r="C119" s="49" t="s">
        <v>389</v>
      </c>
      <c r="D119" s="35" t="str">
        <f>IFERROR(VLOOKUP($C119,'Entocentric lens DB'!$B$5:$T$309,MATCH('Entocentric lens DB'!$D$4,'Entocentric lens DB'!$B$4:$T$4,0),0),"")</f>
        <v/>
      </c>
      <c r="E119" s="35" t="str">
        <f>IFERROR(VLOOKUP($C119,'Entocentric lens DB'!$B$5:$T$309,MATCH('Entocentric lens DB'!$E$4,'Entocentric lens DB'!$B$4:$T$4,0),0),"")</f>
        <v/>
      </c>
      <c r="F119" s="35" t="str">
        <f>IFERROR(VLOOKUP($C119,'Entocentric lens DB'!$B$5:$T$309,MATCH('Entocentric lens DB'!$F$4,'Entocentric lens DB'!$B$4:$T$4,0),0),"")</f>
        <v/>
      </c>
      <c r="G119" s="35" t="str">
        <f>IFERROR(VLOOKUP($C119,'Entocentric lens DB'!$B$5:$T$309,MATCH('Entocentric lens DB'!$G$4,'Entocentric lens DB'!$B$4:$T$4,0),0),"")</f>
        <v/>
      </c>
      <c r="H119" s="35" t="str">
        <f>IFERROR(VLOOKUP($C119,'Entocentric lens DB'!$B$5:$T$309,MATCH('Entocentric lens DB'!$P$4,'Entocentric lens DB'!$B$4:$T$4,0),0),"")</f>
        <v/>
      </c>
      <c r="I119" s="42" t="str">
        <f>IFERROR(VLOOKUP($C119,'Entocentric lens DB'!$B$5:$T$309,MATCH('Entocentric lens DB'!$Q$4,'Entocentric lens DB'!$B$4:$T$4,0),0),"")</f>
        <v/>
      </c>
      <c r="J119" s="35" t="str">
        <f>IFERROR(VLOOKUP($I119,'Optotune lens DB'!$B$5:$I$23,MATCH('Optotune lens DB'!$I$4,'Optotune lens DB'!$B$4:$I$4,0),0),"")</f>
        <v/>
      </c>
      <c r="K119" s="3" t="s">
        <v>519</v>
      </c>
      <c r="M119" s="32" t="e">
        <f>VLOOKUP(C119,'Entocentric lens DB'!$B$5:$T$132,4,FALSE)</f>
        <v>#N/A</v>
      </c>
    </row>
    <row r="120" spans="2:13">
      <c r="B120" s="3" t="str">
        <f>IFERROR(VLOOKUP($C120,'Entocentric lens DB'!$B$5:$T$309,MATCH('Entocentric lens DB'!$C$4,'Entocentric lens DB'!$B$4:$T$4,0),0),"")</f>
        <v/>
      </c>
      <c r="C120" s="49" t="s">
        <v>390</v>
      </c>
      <c r="D120" s="35" t="str">
        <f>IFERROR(VLOOKUP($C120,'Entocentric lens DB'!$B$5:$T$309,MATCH('Entocentric lens DB'!$D$4,'Entocentric lens DB'!$B$4:$T$4,0),0),"")</f>
        <v/>
      </c>
      <c r="E120" s="35" t="str">
        <f>IFERROR(VLOOKUP($C120,'Entocentric lens DB'!$B$5:$T$309,MATCH('Entocentric lens DB'!$E$4,'Entocentric lens DB'!$B$4:$T$4,0),0),"")</f>
        <v/>
      </c>
      <c r="F120" s="35" t="str">
        <f>IFERROR(VLOOKUP($C120,'Entocentric lens DB'!$B$5:$T$309,MATCH('Entocentric lens DB'!$F$4,'Entocentric lens DB'!$B$4:$T$4,0),0),"")</f>
        <v/>
      </c>
      <c r="G120" s="35" t="str">
        <f>IFERROR(VLOOKUP($C120,'Entocentric lens DB'!$B$5:$T$309,MATCH('Entocentric lens DB'!$G$4,'Entocentric lens DB'!$B$4:$T$4,0),0),"")</f>
        <v/>
      </c>
      <c r="H120" s="35" t="str">
        <f>IFERROR(VLOOKUP($C120,'Entocentric lens DB'!$B$5:$T$309,MATCH('Entocentric lens DB'!$P$4,'Entocentric lens DB'!$B$4:$T$4,0),0),"")</f>
        <v/>
      </c>
      <c r="I120" s="42" t="str">
        <f>IFERROR(VLOOKUP($C120,'Entocentric lens DB'!$B$5:$T$309,MATCH('Entocentric lens DB'!$Q$4,'Entocentric lens DB'!$B$4:$T$4,0),0),"")</f>
        <v/>
      </c>
      <c r="J120" s="35" t="str">
        <f>IFERROR(VLOOKUP($I120,'Optotune lens DB'!$B$5:$I$23,MATCH('Optotune lens DB'!$I$4,'Optotune lens DB'!$B$4:$I$4,0),0),"")</f>
        <v/>
      </c>
      <c r="K120" s="3" t="s">
        <v>519</v>
      </c>
      <c r="M120" s="32" t="e">
        <f>VLOOKUP(C120,'Entocentric lens DB'!$B$5:$T$132,4,FALSE)</f>
        <v>#N/A</v>
      </c>
    </row>
    <row r="121" spans="2:13">
      <c r="B121" s="3" t="str">
        <f>IFERROR(VLOOKUP($C121,'Entocentric lens DB'!$B$5:$T$309,MATCH('Entocentric lens DB'!$C$4,'Entocentric lens DB'!$B$4:$T$4,0),0),"")</f>
        <v/>
      </c>
      <c r="C121" s="49" t="s">
        <v>391</v>
      </c>
      <c r="D121" s="35" t="str">
        <f>IFERROR(VLOOKUP($C121,'Entocentric lens DB'!$B$5:$T$309,MATCH('Entocentric lens DB'!$D$4,'Entocentric lens DB'!$B$4:$T$4,0),0),"")</f>
        <v/>
      </c>
      <c r="E121" s="35" t="str">
        <f>IFERROR(VLOOKUP($C121,'Entocentric lens DB'!$B$5:$T$309,MATCH('Entocentric lens DB'!$E$4,'Entocentric lens DB'!$B$4:$T$4,0),0),"")</f>
        <v/>
      </c>
      <c r="F121" s="35" t="str">
        <f>IFERROR(VLOOKUP($C121,'Entocentric lens DB'!$B$5:$T$309,MATCH('Entocentric lens DB'!$F$4,'Entocentric lens DB'!$B$4:$T$4,0),0),"")</f>
        <v/>
      </c>
      <c r="G121" s="35" t="str">
        <f>IFERROR(VLOOKUP($C121,'Entocentric lens DB'!$B$5:$T$309,MATCH('Entocentric lens DB'!$G$4,'Entocentric lens DB'!$B$4:$T$4,0),0),"")</f>
        <v/>
      </c>
      <c r="H121" s="35" t="str">
        <f>IFERROR(VLOOKUP($C121,'Entocentric lens DB'!$B$5:$T$309,MATCH('Entocentric lens DB'!$P$4,'Entocentric lens DB'!$B$4:$T$4,0),0),"")</f>
        <v/>
      </c>
      <c r="I121" s="42" t="str">
        <f>IFERROR(VLOOKUP($C121,'Entocentric lens DB'!$B$5:$T$309,MATCH('Entocentric lens DB'!$Q$4,'Entocentric lens DB'!$B$4:$T$4,0),0),"")</f>
        <v/>
      </c>
      <c r="J121" s="35" t="str">
        <f>IFERROR(VLOOKUP($I121,'Optotune lens DB'!$B$5:$I$23,MATCH('Optotune lens DB'!$I$4,'Optotune lens DB'!$B$4:$I$4,0),0),"")</f>
        <v/>
      </c>
      <c r="K121" s="3" t="s">
        <v>519</v>
      </c>
      <c r="M121" s="32" t="e">
        <f>VLOOKUP(C121,'Entocentric lens DB'!$B$5:$T$132,4,FALSE)</f>
        <v>#N/A</v>
      </c>
    </row>
    <row r="122" spans="2:13">
      <c r="B122" s="3" t="str">
        <f>IFERROR(VLOOKUP($C122,'Entocentric lens DB'!$B$5:$T$309,MATCH('Entocentric lens DB'!$C$4,'Entocentric lens DB'!$B$4:$T$4,0),0),"")</f>
        <v/>
      </c>
      <c r="C122" s="49" t="s">
        <v>492</v>
      </c>
      <c r="D122" s="35" t="str">
        <f>IFERROR(VLOOKUP($C122,'Entocentric lens DB'!$B$5:$T$309,MATCH('Entocentric lens DB'!$D$4,'Entocentric lens DB'!$B$4:$T$4,0),0),"")</f>
        <v/>
      </c>
      <c r="E122" s="35" t="str">
        <f>IFERROR(VLOOKUP($C122,'Entocentric lens DB'!$B$5:$T$309,MATCH('Entocentric lens DB'!$E$4,'Entocentric lens DB'!$B$4:$T$4,0),0),"")</f>
        <v/>
      </c>
      <c r="F122" s="35" t="str">
        <f>IFERROR(VLOOKUP($C122,'Entocentric lens DB'!$B$5:$T$309,MATCH('Entocentric lens DB'!$F$4,'Entocentric lens DB'!$B$4:$T$4,0),0),"")</f>
        <v/>
      </c>
      <c r="G122" s="35" t="str">
        <f>IFERROR(VLOOKUP($C122,'Entocentric lens DB'!$B$5:$T$309,MATCH('Entocentric lens DB'!$G$4,'Entocentric lens DB'!$B$4:$T$4,0),0),"")</f>
        <v/>
      </c>
      <c r="H122" s="35" t="str">
        <f>IFERROR(VLOOKUP($C122,'Entocentric lens DB'!$B$5:$T$309,MATCH('Entocentric lens DB'!$P$4,'Entocentric lens DB'!$B$4:$T$4,0),0),"")</f>
        <v/>
      </c>
      <c r="I122" s="42" t="str">
        <f>IFERROR(VLOOKUP($C122,'Entocentric lens DB'!$B$5:$T$309,MATCH('Entocentric lens DB'!$Q$4,'Entocentric lens DB'!$B$4:$T$4,0),0),"")</f>
        <v/>
      </c>
      <c r="J122" s="35" t="str">
        <f>IFERROR(VLOOKUP($I122,'Optotune lens DB'!$B$5:$I$23,MATCH('Optotune lens DB'!$I$4,'Optotune lens DB'!$B$4:$I$4,0),0),"")</f>
        <v/>
      </c>
      <c r="K122" s="3" t="s">
        <v>519</v>
      </c>
      <c r="M122" s="32" t="e">
        <f>VLOOKUP(C122,'Entocentric lens DB'!$B$5:$T$132,4,FALSE)</f>
        <v>#N/A</v>
      </c>
    </row>
    <row r="123" spans="2:13">
      <c r="B123" s="3" t="str">
        <f>IFERROR(VLOOKUP($C123,'Entocentric lens DB'!$B$5:$T$309,MATCH('Entocentric lens DB'!$C$4,'Entocentric lens DB'!$B$4:$T$4,0),0),"")</f>
        <v/>
      </c>
      <c r="C123" s="49" t="s">
        <v>393</v>
      </c>
      <c r="D123" s="35" t="str">
        <f>IFERROR(VLOOKUP($C123,'Entocentric lens DB'!$B$5:$T$309,MATCH('Entocentric lens DB'!$D$4,'Entocentric lens DB'!$B$4:$T$4,0),0),"")</f>
        <v/>
      </c>
      <c r="E123" s="35" t="str">
        <f>IFERROR(VLOOKUP($C123,'Entocentric lens DB'!$B$5:$T$309,MATCH('Entocentric lens DB'!$E$4,'Entocentric lens DB'!$B$4:$T$4,0),0),"")</f>
        <v/>
      </c>
      <c r="F123" s="35" t="str">
        <f>IFERROR(VLOOKUP($C123,'Entocentric lens DB'!$B$5:$T$309,MATCH('Entocentric lens DB'!$F$4,'Entocentric lens DB'!$B$4:$T$4,0),0),"")</f>
        <v/>
      </c>
      <c r="G123" s="35" t="str">
        <f>IFERROR(VLOOKUP($C123,'Entocentric lens DB'!$B$5:$T$309,MATCH('Entocentric lens DB'!$G$4,'Entocentric lens DB'!$B$4:$T$4,0),0),"")</f>
        <v/>
      </c>
      <c r="H123" s="35" t="str">
        <f>IFERROR(VLOOKUP($C123,'Entocentric lens DB'!$B$5:$T$309,MATCH('Entocentric lens DB'!$P$4,'Entocentric lens DB'!$B$4:$T$4,0),0),"")</f>
        <v/>
      </c>
      <c r="I123" s="42" t="str">
        <f>IFERROR(VLOOKUP($C123,'Entocentric lens DB'!$B$5:$T$309,MATCH('Entocentric lens DB'!$Q$4,'Entocentric lens DB'!$B$4:$T$4,0),0),"")</f>
        <v/>
      </c>
      <c r="J123" s="35" t="str">
        <f>IFERROR(VLOOKUP($I123,'Optotune lens DB'!$B$5:$I$23,MATCH('Optotune lens DB'!$I$4,'Optotune lens DB'!$B$4:$I$4,0),0),"")</f>
        <v/>
      </c>
      <c r="K123" s="3" t="s">
        <v>519</v>
      </c>
      <c r="M123" s="32" t="e">
        <f>VLOOKUP(C123,'Entocentric lens DB'!$B$5:$T$132,4,FALSE)</f>
        <v>#N/A</v>
      </c>
    </row>
    <row r="124" spans="2:13">
      <c r="B124" s="3" t="str">
        <f>IFERROR(VLOOKUP($C124,'Entocentric lens DB'!$B$5:$T$309,MATCH('Entocentric lens DB'!$C$4,'Entocentric lens DB'!$B$4:$T$4,0),0),"")</f>
        <v/>
      </c>
      <c r="C124" s="49" t="s">
        <v>394</v>
      </c>
      <c r="D124" s="35" t="str">
        <f>IFERROR(VLOOKUP($C124,'Entocentric lens DB'!$B$5:$T$309,MATCH('Entocentric lens DB'!$D$4,'Entocentric lens DB'!$B$4:$T$4,0),0),"")</f>
        <v/>
      </c>
      <c r="E124" s="35" t="str">
        <f>IFERROR(VLOOKUP($C124,'Entocentric lens DB'!$B$5:$T$309,MATCH('Entocentric lens DB'!$E$4,'Entocentric lens DB'!$B$4:$T$4,0),0),"")</f>
        <v/>
      </c>
      <c r="F124" s="35" t="str">
        <f>IFERROR(VLOOKUP($C124,'Entocentric lens DB'!$B$5:$T$309,MATCH('Entocentric lens DB'!$F$4,'Entocentric lens DB'!$B$4:$T$4,0),0),"")</f>
        <v/>
      </c>
      <c r="G124" s="35" t="str">
        <f>IFERROR(VLOOKUP($C124,'Entocentric lens DB'!$B$5:$T$309,MATCH('Entocentric lens DB'!$G$4,'Entocentric lens DB'!$B$4:$T$4,0),0),"")</f>
        <v/>
      </c>
      <c r="H124" s="35" t="str">
        <f>IFERROR(VLOOKUP($C124,'Entocentric lens DB'!$B$5:$T$309,MATCH('Entocentric lens DB'!$P$4,'Entocentric lens DB'!$B$4:$T$4,0),0),"")</f>
        <v/>
      </c>
      <c r="I124" s="42" t="str">
        <f>IFERROR(VLOOKUP($C124,'Entocentric lens DB'!$B$5:$T$309,MATCH('Entocentric lens DB'!$Q$4,'Entocentric lens DB'!$B$4:$T$4,0),0),"")</f>
        <v/>
      </c>
      <c r="J124" s="35" t="str">
        <f>IFERROR(VLOOKUP($I124,'Optotune lens DB'!$B$5:$I$23,MATCH('Optotune lens DB'!$I$4,'Optotune lens DB'!$B$4:$I$4,0),0),"")</f>
        <v/>
      </c>
      <c r="K124" s="3" t="s">
        <v>519</v>
      </c>
      <c r="M124" s="32" t="e">
        <f>VLOOKUP(C124,'Entocentric lens DB'!$B$5:$T$132,4,FALSE)</f>
        <v>#N/A</v>
      </c>
    </row>
    <row r="125" spans="2:13">
      <c r="B125" s="3" t="str">
        <f>IFERROR(VLOOKUP($C125,'Entocentric lens DB'!$B$5:$T$309,MATCH('Entocentric lens DB'!$C$4,'Entocentric lens DB'!$B$4:$T$4,0),0),"")</f>
        <v/>
      </c>
      <c r="C125" s="49" t="s">
        <v>395</v>
      </c>
      <c r="D125" s="35" t="str">
        <f>IFERROR(VLOOKUP($C125,'Entocentric lens DB'!$B$5:$T$309,MATCH('Entocentric lens DB'!$D$4,'Entocentric lens DB'!$B$4:$T$4,0),0),"")</f>
        <v/>
      </c>
      <c r="E125" s="35" t="str">
        <f>IFERROR(VLOOKUP($C125,'Entocentric lens DB'!$B$5:$T$309,MATCH('Entocentric lens DB'!$E$4,'Entocentric lens DB'!$B$4:$T$4,0),0),"")</f>
        <v/>
      </c>
      <c r="F125" s="35" t="str">
        <f>IFERROR(VLOOKUP($C125,'Entocentric lens DB'!$B$5:$T$309,MATCH('Entocentric lens DB'!$F$4,'Entocentric lens DB'!$B$4:$T$4,0),0),"")</f>
        <v/>
      </c>
      <c r="G125" s="35" t="str">
        <f>IFERROR(VLOOKUP($C125,'Entocentric lens DB'!$B$5:$T$309,MATCH('Entocentric lens DB'!$G$4,'Entocentric lens DB'!$B$4:$T$4,0),0),"")</f>
        <v/>
      </c>
      <c r="H125" s="35" t="str">
        <f>IFERROR(VLOOKUP($C125,'Entocentric lens DB'!$B$5:$T$309,MATCH('Entocentric lens DB'!$P$4,'Entocentric lens DB'!$B$4:$T$4,0),0),"")</f>
        <v/>
      </c>
      <c r="I125" s="42" t="str">
        <f>IFERROR(VLOOKUP($C125,'Entocentric lens DB'!$B$5:$T$309,MATCH('Entocentric lens DB'!$Q$4,'Entocentric lens DB'!$B$4:$T$4,0),0),"")</f>
        <v/>
      </c>
      <c r="J125" s="35" t="str">
        <f>IFERROR(VLOOKUP($I125,'Optotune lens DB'!$B$5:$I$23,MATCH('Optotune lens DB'!$I$4,'Optotune lens DB'!$B$4:$I$4,0),0),"")</f>
        <v/>
      </c>
      <c r="K125" s="3" t="s">
        <v>519</v>
      </c>
      <c r="M125" s="32" t="e">
        <f>VLOOKUP(C125,'Entocentric lens DB'!$B$5:$T$132,4,FALSE)</f>
        <v>#N/A</v>
      </c>
    </row>
    <row r="126" spans="2:13">
      <c r="B126" s="3" t="str">
        <f>IFERROR(VLOOKUP($C126,'Entocentric lens DB'!$B$5:$T$309,MATCH('Entocentric lens DB'!$C$4,'Entocentric lens DB'!$B$4:$T$4,0),0),"")</f>
        <v/>
      </c>
      <c r="C126" s="49" t="s">
        <v>396</v>
      </c>
      <c r="D126" s="35" t="str">
        <f>IFERROR(VLOOKUP($C126,'Entocentric lens DB'!$B$5:$T$309,MATCH('Entocentric lens DB'!$D$4,'Entocentric lens DB'!$B$4:$T$4,0),0),"")</f>
        <v/>
      </c>
      <c r="E126" s="35" t="str">
        <f>IFERROR(VLOOKUP($C126,'Entocentric lens DB'!$B$5:$T$309,MATCH('Entocentric lens DB'!$E$4,'Entocentric lens DB'!$B$4:$T$4,0),0),"")</f>
        <v/>
      </c>
      <c r="F126" s="35" t="str">
        <f>IFERROR(VLOOKUP($C126,'Entocentric lens DB'!$B$5:$T$309,MATCH('Entocentric lens DB'!$F$4,'Entocentric lens DB'!$B$4:$T$4,0),0),"")</f>
        <v/>
      </c>
      <c r="G126" s="35" t="str">
        <f>IFERROR(VLOOKUP($C126,'Entocentric lens DB'!$B$5:$T$309,MATCH('Entocentric lens DB'!$G$4,'Entocentric lens DB'!$B$4:$T$4,0),0),"")</f>
        <v/>
      </c>
      <c r="H126" s="35" t="str">
        <f>IFERROR(VLOOKUP($C126,'Entocentric lens DB'!$B$5:$T$309,MATCH('Entocentric lens DB'!$P$4,'Entocentric lens DB'!$B$4:$T$4,0),0),"")</f>
        <v/>
      </c>
      <c r="I126" s="42" t="str">
        <f>IFERROR(VLOOKUP($C126,'Entocentric lens DB'!$B$5:$T$309,MATCH('Entocentric lens DB'!$Q$4,'Entocentric lens DB'!$B$4:$T$4,0),0),"")</f>
        <v/>
      </c>
      <c r="J126" s="35" t="str">
        <f>IFERROR(VLOOKUP($I126,'Optotune lens DB'!$B$5:$I$23,MATCH('Optotune lens DB'!$I$4,'Optotune lens DB'!$B$4:$I$4,0),0),"")</f>
        <v/>
      </c>
      <c r="K126" s="3" t="s">
        <v>519</v>
      </c>
      <c r="M126" s="32" t="e">
        <f>VLOOKUP(C126,'Entocentric lens DB'!$B$5:$T$132,4,FALSE)</f>
        <v>#N/A</v>
      </c>
    </row>
    <row r="127" spans="2:13">
      <c r="B127" s="3" t="str">
        <f>IFERROR(VLOOKUP($C127,'Entocentric lens DB'!$B$5:$T$309,MATCH('Entocentric lens DB'!$C$4,'Entocentric lens DB'!$B$4:$T$4,0),0),"")</f>
        <v/>
      </c>
      <c r="C127" s="49" t="s">
        <v>397</v>
      </c>
      <c r="D127" s="35" t="str">
        <f>IFERROR(VLOOKUP($C127,'Entocentric lens DB'!$B$5:$T$309,MATCH('Entocentric lens DB'!$D$4,'Entocentric lens DB'!$B$4:$T$4,0),0),"")</f>
        <v/>
      </c>
      <c r="E127" s="35" t="str">
        <f>IFERROR(VLOOKUP($C127,'Entocentric lens DB'!$B$5:$T$309,MATCH('Entocentric lens DB'!$E$4,'Entocentric lens DB'!$B$4:$T$4,0),0),"")</f>
        <v/>
      </c>
      <c r="F127" s="35" t="str">
        <f>IFERROR(VLOOKUP($C127,'Entocentric lens DB'!$B$5:$T$309,MATCH('Entocentric lens DB'!$F$4,'Entocentric lens DB'!$B$4:$T$4,0),0),"")</f>
        <v/>
      </c>
      <c r="G127" s="35" t="str">
        <f>IFERROR(VLOOKUP($C127,'Entocentric lens DB'!$B$5:$T$309,MATCH('Entocentric lens DB'!$G$4,'Entocentric lens DB'!$B$4:$T$4,0),0),"")</f>
        <v/>
      </c>
      <c r="H127" s="35" t="str">
        <f>IFERROR(VLOOKUP($C127,'Entocentric lens DB'!$B$5:$T$309,MATCH('Entocentric lens DB'!$P$4,'Entocentric lens DB'!$B$4:$T$4,0),0),"")</f>
        <v/>
      </c>
      <c r="I127" s="42" t="str">
        <f>IFERROR(VLOOKUP($C127,'Entocentric lens DB'!$B$5:$T$309,MATCH('Entocentric lens DB'!$Q$4,'Entocentric lens DB'!$B$4:$T$4,0),0),"")</f>
        <v/>
      </c>
      <c r="J127" s="35" t="str">
        <f>IFERROR(VLOOKUP($I127,'Optotune lens DB'!$B$5:$I$23,MATCH('Optotune lens DB'!$I$4,'Optotune lens DB'!$B$4:$I$4,0),0),"")</f>
        <v/>
      </c>
      <c r="K127" s="3" t="s">
        <v>519</v>
      </c>
      <c r="M127" s="32" t="e">
        <f>VLOOKUP(C127,'Entocentric lens DB'!$B$5:$T$132,4,FALSE)</f>
        <v>#N/A</v>
      </c>
    </row>
    <row r="128" spans="2:13">
      <c r="B128" s="3" t="str">
        <f>IFERROR(VLOOKUP($C128,'Entocentric lens DB'!$B$5:$T$309,MATCH('Entocentric lens DB'!$C$4,'Entocentric lens DB'!$B$4:$T$4,0),0),"")</f>
        <v/>
      </c>
      <c r="C128" s="49" t="s">
        <v>398</v>
      </c>
      <c r="D128" s="35" t="str">
        <f>IFERROR(VLOOKUP($C128,'Entocentric lens DB'!$B$5:$T$309,MATCH('Entocentric lens DB'!$D$4,'Entocentric lens DB'!$B$4:$T$4,0),0),"")</f>
        <v/>
      </c>
      <c r="E128" s="35" t="str">
        <f>IFERROR(VLOOKUP($C128,'Entocentric lens DB'!$B$5:$T$309,MATCH('Entocentric lens DB'!$E$4,'Entocentric lens DB'!$B$4:$T$4,0),0),"")</f>
        <v/>
      </c>
      <c r="F128" s="35" t="str">
        <f>IFERROR(VLOOKUP($C128,'Entocentric lens DB'!$B$5:$T$309,MATCH('Entocentric lens DB'!$F$4,'Entocentric lens DB'!$B$4:$T$4,0),0),"")</f>
        <v/>
      </c>
      <c r="G128" s="35" t="str">
        <f>IFERROR(VLOOKUP($C128,'Entocentric lens DB'!$B$5:$T$309,MATCH('Entocentric lens DB'!$G$4,'Entocentric lens DB'!$B$4:$T$4,0),0),"")</f>
        <v/>
      </c>
      <c r="H128" s="35" t="str">
        <f>IFERROR(VLOOKUP($C128,'Entocentric lens DB'!$B$5:$T$309,MATCH('Entocentric lens DB'!$P$4,'Entocentric lens DB'!$B$4:$T$4,0),0),"")</f>
        <v/>
      </c>
      <c r="I128" s="42" t="str">
        <f>IFERROR(VLOOKUP($C128,'Entocentric lens DB'!$B$5:$T$309,MATCH('Entocentric lens DB'!$Q$4,'Entocentric lens DB'!$B$4:$T$4,0),0),"")</f>
        <v/>
      </c>
      <c r="J128" s="35" t="str">
        <f>IFERROR(VLOOKUP($I128,'Optotune lens DB'!$B$5:$I$23,MATCH('Optotune lens DB'!$I$4,'Optotune lens DB'!$B$4:$I$4,0),0),"")</f>
        <v/>
      </c>
      <c r="K128" s="3" t="s">
        <v>519</v>
      </c>
      <c r="M128" s="32" t="e">
        <f>VLOOKUP(C128,'Entocentric lens DB'!$B$5:$T$132,4,FALSE)</f>
        <v>#N/A</v>
      </c>
    </row>
    <row r="129" spans="2:13">
      <c r="B129" s="3" t="str">
        <f>IFERROR(VLOOKUP($C129,'Entocentric lens DB'!$B$5:$T$309,MATCH('Entocentric lens DB'!$C$4,'Entocentric lens DB'!$B$4:$T$4,0),0),"")</f>
        <v/>
      </c>
      <c r="C129" s="49" t="s">
        <v>435</v>
      </c>
      <c r="D129" s="35" t="str">
        <f>IFERROR(VLOOKUP($C129,'Entocentric lens DB'!$B$5:$T$309,MATCH('Entocentric lens DB'!$D$4,'Entocentric lens DB'!$B$4:$T$4,0),0),"")</f>
        <v/>
      </c>
      <c r="E129" s="35" t="str">
        <f>IFERROR(VLOOKUP($C129,'Entocentric lens DB'!$B$5:$T$309,MATCH('Entocentric lens DB'!$E$4,'Entocentric lens DB'!$B$4:$T$4,0),0),"")</f>
        <v/>
      </c>
      <c r="F129" s="35" t="str">
        <f>IFERROR(VLOOKUP($C129,'Entocentric lens DB'!$B$5:$T$309,MATCH('Entocentric lens DB'!$F$4,'Entocentric lens DB'!$B$4:$T$4,0),0),"")</f>
        <v/>
      </c>
      <c r="G129" s="35" t="str">
        <f>IFERROR(VLOOKUP($C129,'Entocentric lens DB'!$B$5:$T$309,MATCH('Entocentric lens DB'!$G$4,'Entocentric lens DB'!$B$4:$T$4,0),0),"")</f>
        <v/>
      </c>
      <c r="H129" s="35" t="str">
        <f>IFERROR(VLOOKUP($C129,'Entocentric lens DB'!$B$5:$T$309,MATCH('Entocentric lens DB'!$P$4,'Entocentric lens DB'!$B$4:$T$4,0),0),"")</f>
        <v/>
      </c>
      <c r="I129" s="42" t="str">
        <f>IFERROR(VLOOKUP($C129,'Entocentric lens DB'!$B$5:$T$309,MATCH('Entocentric lens DB'!$Q$4,'Entocentric lens DB'!$B$4:$T$4,0),0),"")</f>
        <v/>
      </c>
      <c r="J129" s="35" t="str">
        <f>IFERROR(VLOOKUP($I129,'Optotune lens DB'!$B$5:$I$23,MATCH('Optotune lens DB'!$I$4,'Optotune lens DB'!$B$4:$I$4,0),0),"")</f>
        <v/>
      </c>
      <c r="K129" s="3" t="s">
        <v>520</v>
      </c>
      <c r="M129" s="32" t="e">
        <f>VLOOKUP(C129,'Entocentric lens DB'!$B$5:$T$132,4,FALSE)</f>
        <v>#N/A</v>
      </c>
    </row>
    <row r="130" spans="2:13">
      <c r="B130" s="3" t="str">
        <f>IFERROR(VLOOKUP($C130,'Entocentric lens DB'!$B$5:$T$309,MATCH('Entocentric lens DB'!$C$4,'Entocentric lens DB'!$B$4:$T$4,0),0),"")</f>
        <v/>
      </c>
      <c r="C130" s="49" t="s">
        <v>437</v>
      </c>
      <c r="D130" s="35" t="str">
        <f>IFERROR(VLOOKUP($C130,'Entocentric lens DB'!$B$5:$T$309,MATCH('Entocentric lens DB'!$D$4,'Entocentric lens DB'!$B$4:$T$4,0),0),"")</f>
        <v/>
      </c>
      <c r="E130" s="35" t="str">
        <f>IFERROR(VLOOKUP($C130,'Entocentric lens DB'!$B$5:$T$309,MATCH('Entocentric lens DB'!$E$4,'Entocentric lens DB'!$B$4:$T$4,0),0),"")</f>
        <v/>
      </c>
      <c r="F130" s="35" t="str">
        <f>IFERROR(VLOOKUP($C130,'Entocentric lens DB'!$B$5:$T$309,MATCH('Entocentric lens DB'!$F$4,'Entocentric lens DB'!$B$4:$T$4,0),0),"")</f>
        <v/>
      </c>
      <c r="G130" s="35" t="str">
        <f>IFERROR(VLOOKUP($C130,'Entocentric lens DB'!$B$5:$T$309,MATCH('Entocentric lens DB'!$G$4,'Entocentric lens DB'!$B$4:$T$4,0),0),"")</f>
        <v/>
      </c>
      <c r="H130" s="35" t="str">
        <f>IFERROR(VLOOKUP($C130,'Entocentric lens DB'!$B$5:$T$309,MATCH('Entocentric lens DB'!$P$4,'Entocentric lens DB'!$B$4:$T$4,0),0),"")</f>
        <v/>
      </c>
      <c r="I130" s="42" t="str">
        <f>IFERROR(VLOOKUP($C130,'Entocentric lens DB'!$B$5:$T$309,MATCH('Entocentric lens DB'!$Q$4,'Entocentric lens DB'!$B$4:$T$4,0),0),"")</f>
        <v/>
      </c>
      <c r="J130" s="35" t="str">
        <f>IFERROR(VLOOKUP($I130,'Optotune lens DB'!$B$5:$I$23,MATCH('Optotune lens DB'!$I$4,'Optotune lens DB'!$B$4:$I$4,0),0),"")</f>
        <v/>
      </c>
      <c r="K130" s="3" t="s">
        <v>520</v>
      </c>
      <c r="M130" s="32" t="e">
        <f>VLOOKUP(C130,'Entocentric lens DB'!$B$5:$T$132,4,FALSE)</f>
        <v>#N/A</v>
      </c>
    </row>
    <row r="131" spans="2:13">
      <c r="B131" s="3" t="str">
        <f>IFERROR(VLOOKUP($C131,'Entocentric lens DB'!$B$5:$T$309,MATCH('Entocentric lens DB'!$C$4,'Entocentric lens DB'!$B$4:$T$4,0),0),"")</f>
        <v/>
      </c>
      <c r="C131" s="49" t="s">
        <v>438</v>
      </c>
      <c r="D131" s="35" t="str">
        <f>IFERROR(VLOOKUP($C131,'Entocentric lens DB'!$B$5:$T$309,MATCH('Entocentric lens DB'!$D$4,'Entocentric lens DB'!$B$4:$T$4,0),0),"")</f>
        <v/>
      </c>
      <c r="E131" s="35" t="str">
        <f>IFERROR(VLOOKUP($C131,'Entocentric lens DB'!$B$5:$T$309,MATCH('Entocentric lens DB'!$E$4,'Entocentric lens DB'!$B$4:$T$4,0),0),"")</f>
        <v/>
      </c>
      <c r="F131" s="35" t="str">
        <f>IFERROR(VLOOKUP($C131,'Entocentric lens DB'!$B$5:$T$309,MATCH('Entocentric lens DB'!$F$4,'Entocentric lens DB'!$B$4:$T$4,0),0),"")</f>
        <v/>
      </c>
      <c r="G131" s="35" t="str">
        <f>IFERROR(VLOOKUP($C131,'Entocentric lens DB'!$B$5:$T$309,MATCH('Entocentric lens DB'!$G$4,'Entocentric lens DB'!$B$4:$T$4,0),0),"")</f>
        <v/>
      </c>
      <c r="H131" s="35" t="str">
        <f>IFERROR(VLOOKUP($C131,'Entocentric lens DB'!$B$5:$T$309,MATCH('Entocentric lens DB'!$P$4,'Entocentric lens DB'!$B$4:$T$4,0),0),"")</f>
        <v/>
      </c>
      <c r="I131" s="42" t="str">
        <f>IFERROR(VLOOKUP($C131,'Entocentric lens DB'!$B$5:$T$309,MATCH('Entocentric lens DB'!$Q$4,'Entocentric lens DB'!$B$4:$T$4,0),0),"")</f>
        <v/>
      </c>
      <c r="J131" s="35" t="str">
        <f>IFERROR(VLOOKUP($I131,'Optotune lens DB'!$B$5:$I$23,MATCH('Optotune lens DB'!$I$4,'Optotune lens DB'!$B$4:$I$4,0),0),"")</f>
        <v/>
      </c>
      <c r="K131" s="3" t="s">
        <v>520</v>
      </c>
      <c r="M131" s="32" t="e">
        <f>VLOOKUP(C131,'Entocentric lens DB'!$B$5:$T$132,4,FALSE)</f>
        <v>#N/A</v>
      </c>
    </row>
    <row r="132" spans="2:13">
      <c r="B132" s="3" t="str">
        <f>IFERROR(VLOOKUP($C132,'Entocentric lens DB'!$B$5:$T$309,MATCH('Entocentric lens DB'!$C$4,'Entocentric lens DB'!$B$4:$T$4,0),0),"")</f>
        <v/>
      </c>
      <c r="C132" s="49" t="s">
        <v>439</v>
      </c>
      <c r="D132" s="35" t="str">
        <f>IFERROR(VLOOKUP($C132,'Entocentric lens DB'!$B$5:$T$309,MATCH('Entocentric lens DB'!$D$4,'Entocentric lens DB'!$B$4:$T$4,0),0),"")</f>
        <v/>
      </c>
      <c r="E132" s="35" t="str">
        <f>IFERROR(VLOOKUP($C132,'Entocentric lens DB'!$B$5:$T$309,MATCH('Entocentric lens DB'!$E$4,'Entocentric lens DB'!$B$4:$T$4,0),0),"")</f>
        <v/>
      </c>
      <c r="F132" s="35" t="str">
        <f>IFERROR(VLOOKUP($C132,'Entocentric lens DB'!$B$5:$T$309,MATCH('Entocentric lens DB'!$F$4,'Entocentric lens DB'!$B$4:$T$4,0),0),"")</f>
        <v/>
      </c>
      <c r="G132" s="35" t="str">
        <f>IFERROR(VLOOKUP($C132,'Entocentric lens DB'!$B$5:$T$309,MATCH('Entocentric lens DB'!$G$4,'Entocentric lens DB'!$B$4:$T$4,0),0),"")</f>
        <v/>
      </c>
      <c r="H132" s="35" t="str">
        <f>IFERROR(VLOOKUP($C132,'Entocentric lens DB'!$B$5:$T$309,MATCH('Entocentric lens DB'!$P$4,'Entocentric lens DB'!$B$4:$T$4,0),0),"")</f>
        <v/>
      </c>
      <c r="I132" s="42" t="str">
        <f>IFERROR(VLOOKUP($C132,'Entocentric lens DB'!$B$5:$T$309,MATCH('Entocentric lens DB'!$Q$4,'Entocentric lens DB'!$B$4:$T$4,0),0),"")</f>
        <v/>
      </c>
      <c r="J132" s="35" t="str">
        <f>IFERROR(VLOOKUP($I132,'Optotune lens DB'!$B$5:$I$23,MATCH('Optotune lens DB'!$I$4,'Optotune lens DB'!$B$4:$I$4,0),0),"")</f>
        <v/>
      </c>
      <c r="K132" s="3" t="s">
        <v>520</v>
      </c>
      <c r="M132" s="32" t="e">
        <f>VLOOKUP(C132,'Entocentric lens DB'!$B$5:$T$132,4,FALSE)</f>
        <v>#N/A</v>
      </c>
    </row>
    <row r="133" spans="2:13">
      <c r="B133" s="3" t="str">
        <f>IFERROR(VLOOKUP($C133,'Entocentric lens DB'!$B$5:$T$309,MATCH('Entocentric lens DB'!$C$4,'Entocentric lens DB'!$B$4:$T$4,0),0),"")</f>
        <v/>
      </c>
      <c r="C133" s="49" t="s">
        <v>440</v>
      </c>
      <c r="D133" s="35" t="str">
        <f>IFERROR(VLOOKUP($C133,'Entocentric lens DB'!$B$5:$T$309,MATCH('Entocentric lens DB'!$D$4,'Entocentric lens DB'!$B$4:$T$4,0),0),"")</f>
        <v/>
      </c>
      <c r="E133" s="35" t="str">
        <f>IFERROR(VLOOKUP($C133,'Entocentric lens DB'!$B$5:$T$309,MATCH('Entocentric lens DB'!$E$4,'Entocentric lens DB'!$B$4:$T$4,0),0),"")</f>
        <v/>
      </c>
      <c r="F133" s="35" t="str">
        <f>IFERROR(VLOOKUP($C133,'Entocentric lens DB'!$B$5:$T$309,MATCH('Entocentric lens DB'!$F$4,'Entocentric lens DB'!$B$4:$T$4,0),0),"")</f>
        <v/>
      </c>
      <c r="G133" s="35" t="str">
        <f>IFERROR(VLOOKUP($C133,'Entocentric lens DB'!$B$5:$T$309,MATCH('Entocentric lens DB'!$G$4,'Entocentric lens DB'!$B$4:$T$4,0),0),"")</f>
        <v/>
      </c>
      <c r="H133" s="35" t="str">
        <f>IFERROR(VLOOKUP($C133,'Entocentric lens DB'!$B$5:$T$309,MATCH('Entocentric lens DB'!$P$4,'Entocentric lens DB'!$B$4:$T$4,0),0),"")</f>
        <v/>
      </c>
      <c r="I133" s="42" t="str">
        <f>IFERROR(VLOOKUP($C133,'Entocentric lens DB'!$B$5:$T$309,MATCH('Entocentric lens DB'!$Q$4,'Entocentric lens DB'!$B$4:$T$4,0),0),"")</f>
        <v/>
      </c>
      <c r="J133" s="35" t="str">
        <f>IFERROR(VLOOKUP($I133,'Optotune lens DB'!$B$5:$I$23,MATCH('Optotune lens DB'!$I$4,'Optotune lens DB'!$B$4:$I$4,0),0),"")</f>
        <v/>
      </c>
      <c r="K133" s="3" t="s">
        <v>520</v>
      </c>
      <c r="M133" s="32" t="e">
        <f>VLOOKUP(C133,'Entocentric lens DB'!$B$5:$T$132,4,FALSE)</f>
        <v>#N/A</v>
      </c>
    </row>
    <row r="134" spans="2:13">
      <c r="B134" s="3" t="str">
        <f>IFERROR(VLOOKUP($C134,'Entocentric lens DB'!$B$5:$T$309,MATCH('Entocentric lens DB'!$C$4,'Entocentric lens DB'!$B$4:$T$4,0),0),"")</f>
        <v/>
      </c>
      <c r="C134" s="49" t="s">
        <v>441</v>
      </c>
      <c r="D134" s="35" t="str">
        <f>IFERROR(VLOOKUP($C134,'Entocentric lens DB'!$B$5:$T$309,MATCH('Entocentric lens DB'!$D$4,'Entocentric lens DB'!$B$4:$T$4,0),0),"")</f>
        <v/>
      </c>
      <c r="E134" s="35" t="str">
        <f>IFERROR(VLOOKUP($C134,'Entocentric lens DB'!$B$5:$T$309,MATCH('Entocentric lens DB'!$E$4,'Entocentric lens DB'!$B$4:$T$4,0),0),"")</f>
        <v/>
      </c>
      <c r="F134" s="35" t="str">
        <f>IFERROR(VLOOKUP($C134,'Entocentric lens DB'!$B$5:$T$309,MATCH('Entocentric lens DB'!$F$4,'Entocentric lens DB'!$B$4:$T$4,0),0),"")</f>
        <v/>
      </c>
      <c r="G134" s="35" t="str">
        <f>IFERROR(VLOOKUP($C134,'Entocentric lens DB'!$B$5:$T$309,MATCH('Entocentric lens DB'!$G$4,'Entocentric lens DB'!$B$4:$T$4,0),0),"")</f>
        <v/>
      </c>
      <c r="H134" s="35" t="str">
        <f>IFERROR(VLOOKUP($C134,'Entocentric lens DB'!$B$5:$T$309,MATCH('Entocentric lens DB'!$P$4,'Entocentric lens DB'!$B$4:$T$4,0),0),"")</f>
        <v/>
      </c>
      <c r="I134" s="42" t="str">
        <f>IFERROR(VLOOKUP($C134,'Entocentric lens DB'!$B$5:$T$309,MATCH('Entocentric lens DB'!$Q$4,'Entocentric lens DB'!$B$4:$T$4,0),0),"")</f>
        <v/>
      </c>
      <c r="J134" s="35" t="str">
        <f>IFERROR(VLOOKUP($I134,'Optotune lens DB'!$B$5:$I$23,MATCH('Optotune lens DB'!$I$4,'Optotune lens DB'!$B$4:$I$4,0),0),"")</f>
        <v/>
      </c>
      <c r="K134" s="3" t="s">
        <v>520</v>
      </c>
      <c r="M134" s="32" t="e">
        <f>VLOOKUP(C134,'Entocentric lens DB'!$B$5:$T$132,4,FALSE)</f>
        <v>#N/A</v>
      </c>
    </row>
    <row r="135" spans="2:13">
      <c r="B135" s="3" t="str">
        <f>IFERROR(VLOOKUP($C135,'Entocentric lens DB'!$B$5:$T$309,MATCH('Entocentric lens DB'!$C$4,'Entocentric lens DB'!$B$4:$T$4,0),0),"")</f>
        <v/>
      </c>
      <c r="C135" s="49" t="s">
        <v>442</v>
      </c>
      <c r="D135" s="35" t="str">
        <f>IFERROR(VLOOKUP($C135,'Entocentric lens DB'!$B$5:$T$309,MATCH('Entocentric lens DB'!$D$4,'Entocentric lens DB'!$B$4:$T$4,0),0),"")</f>
        <v/>
      </c>
      <c r="E135" s="35" t="str">
        <f>IFERROR(VLOOKUP($C135,'Entocentric lens DB'!$B$5:$T$309,MATCH('Entocentric lens DB'!$E$4,'Entocentric lens DB'!$B$4:$T$4,0),0),"")</f>
        <v/>
      </c>
      <c r="F135" s="35" t="str">
        <f>IFERROR(VLOOKUP($C135,'Entocentric lens DB'!$B$5:$T$309,MATCH('Entocentric lens DB'!$F$4,'Entocentric lens DB'!$B$4:$T$4,0),0),"")</f>
        <v/>
      </c>
      <c r="G135" s="35" t="str">
        <f>IFERROR(VLOOKUP($C135,'Entocentric lens DB'!$B$5:$T$309,MATCH('Entocentric lens DB'!$G$4,'Entocentric lens DB'!$B$4:$T$4,0),0),"")</f>
        <v/>
      </c>
      <c r="H135" s="35" t="str">
        <f>IFERROR(VLOOKUP($C135,'Entocentric lens DB'!$B$5:$T$309,MATCH('Entocentric lens DB'!$P$4,'Entocentric lens DB'!$B$4:$T$4,0),0),"")</f>
        <v/>
      </c>
      <c r="I135" s="42" t="str">
        <f>IFERROR(VLOOKUP($C135,'Entocentric lens DB'!$B$5:$T$309,MATCH('Entocentric lens DB'!$Q$4,'Entocentric lens DB'!$B$4:$T$4,0),0),"")</f>
        <v/>
      </c>
      <c r="J135" s="35" t="str">
        <f>IFERROR(VLOOKUP($I135,'Optotune lens DB'!$B$5:$I$23,MATCH('Optotune lens DB'!$I$4,'Optotune lens DB'!$B$4:$I$4,0),0),"")</f>
        <v/>
      </c>
      <c r="K135" s="3" t="s">
        <v>520</v>
      </c>
      <c r="M135" s="32" t="e">
        <f>VLOOKUP(C135,'Entocentric lens DB'!$B$5:$T$132,4,FALSE)</f>
        <v>#N/A</v>
      </c>
    </row>
    <row r="136" spans="2:13">
      <c r="B136" s="3" t="str">
        <f>IFERROR(VLOOKUP($C136,'Entocentric lens DB'!$B$5:$T$309,MATCH('Entocentric lens DB'!$C$4,'Entocentric lens DB'!$B$4:$T$4,0),0),"")</f>
        <v/>
      </c>
      <c r="C136" s="49" t="s">
        <v>443</v>
      </c>
      <c r="D136" s="35" t="str">
        <f>IFERROR(VLOOKUP($C136,'Entocentric lens DB'!$B$5:$T$309,MATCH('Entocentric lens DB'!$D$4,'Entocentric lens DB'!$B$4:$T$4,0),0),"")</f>
        <v/>
      </c>
      <c r="E136" s="35" t="str">
        <f>IFERROR(VLOOKUP($C136,'Entocentric lens DB'!$B$5:$T$309,MATCH('Entocentric lens DB'!$E$4,'Entocentric lens DB'!$B$4:$T$4,0),0),"")</f>
        <v/>
      </c>
      <c r="F136" s="35" t="str">
        <f>IFERROR(VLOOKUP($C136,'Entocentric lens DB'!$B$5:$T$309,MATCH('Entocentric lens DB'!$F$4,'Entocentric lens DB'!$B$4:$T$4,0),0),"")</f>
        <v/>
      </c>
      <c r="G136" s="35" t="str">
        <f>IFERROR(VLOOKUP($C136,'Entocentric lens DB'!$B$5:$T$309,MATCH('Entocentric lens DB'!$G$4,'Entocentric lens DB'!$B$4:$T$4,0),0),"")</f>
        <v/>
      </c>
      <c r="H136" s="35" t="str">
        <f>IFERROR(VLOOKUP($C136,'Entocentric lens DB'!$B$5:$T$309,MATCH('Entocentric lens DB'!$P$4,'Entocentric lens DB'!$B$4:$T$4,0),0),"")</f>
        <v/>
      </c>
      <c r="I136" s="42" t="str">
        <f>IFERROR(VLOOKUP($C136,'Entocentric lens DB'!$B$5:$T$309,MATCH('Entocentric lens DB'!$Q$4,'Entocentric lens DB'!$B$4:$T$4,0),0),"")</f>
        <v/>
      </c>
      <c r="J136" s="35" t="str">
        <f>IFERROR(VLOOKUP($I136,'Optotune lens DB'!$B$5:$I$23,MATCH('Optotune lens DB'!$I$4,'Optotune lens DB'!$B$4:$I$4,0),0),"")</f>
        <v/>
      </c>
      <c r="K136" s="3" t="s">
        <v>520</v>
      </c>
      <c r="M136" s="32" t="e">
        <f>VLOOKUP(C136,'Entocentric lens DB'!$B$5:$T$132,4,FALSE)</f>
        <v>#N/A</v>
      </c>
    </row>
    <row r="137" spans="2:13">
      <c r="B137" s="3" t="str">
        <f>IFERROR(VLOOKUP($C137,'Entocentric lens DB'!$B$5:$T$309,MATCH('Entocentric lens DB'!$C$4,'Entocentric lens DB'!$B$4:$T$4,0),0),"")</f>
        <v/>
      </c>
      <c r="C137" s="49" t="s">
        <v>457</v>
      </c>
      <c r="D137" s="35" t="str">
        <f>IFERROR(VLOOKUP($C137,'Entocentric lens DB'!$B$5:$T$309,MATCH('Entocentric lens DB'!$D$4,'Entocentric lens DB'!$B$4:$T$4,0),0),"")</f>
        <v/>
      </c>
      <c r="E137" s="35" t="str">
        <f>IFERROR(VLOOKUP($C137,'Entocentric lens DB'!$B$5:$T$309,MATCH('Entocentric lens DB'!$E$4,'Entocentric lens DB'!$B$4:$T$4,0),0),"")</f>
        <v/>
      </c>
      <c r="F137" s="35" t="str">
        <f>IFERROR(VLOOKUP($C137,'Entocentric lens DB'!$B$5:$T$309,MATCH('Entocentric lens DB'!$F$4,'Entocentric lens DB'!$B$4:$T$4,0),0),"")</f>
        <v/>
      </c>
      <c r="G137" s="35" t="str">
        <f>IFERROR(VLOOKUP($C137,'Entocentric lens DB'!$B$5:$T$309,MATCH('Entocentric lens DB'!$G$4,'Entocentric lens DB'!$B$4:$T$4,0),0),"")</f>
        <v/>
      </c>
      <c r="H137" s="35" t="str">
        <f>IFERROR(VLOOKUP($C137,'Entocentric lens DB'!$B$5:$T$309,MATCH('Entocentric lens DB'!$P$4,'Entocentric lens DB'!$B$4:$T$4,0),0),"")</f>
        <v/>
      </c>
      <c r="I137" s="42" t="str">
        <f>IFERROR(VLOOKUP($C137,'Entocentric lens DB'!$B$5:$T$309,MATCH('Entocentric lens DB'!$Q$4,'Entocentric lens DB'!$B$4:$T$4,0),0),"")</f>
        <v/>
      </c>
      <c r="J137" s="35" t="str">
        <f>IFERROR(VLOOKUP($I137,'Optotune lens DB'!$B$5:$I$23,MATCH('Optotune lens DB'!$I$4,'Optotune lens DB'!$B$4:$I$4,0),0),"")</f>
        <v/>
      </c>
      <c r="K137" s="3" t="s">
        <v>519</v>
      </c>
      <c r="M137" s="32" t="e">
        <f>VLOOKUP(C137,'Entocentric lens DB'!$B$5:$T$132,4,FALSE)</f>
        <v>#N/A</v>
      </c>
    </row>
    <row r="138" spans="2:13">
      <c r="B138" s="3" t="str">
        <f>IFERROR(VLOOKUP($C138,'Entocentric lens DB'!$B$5:$T$309,MATCH('Entocentric lens DB'!$C$4,'Entocentric lens DB'!$B$4:$T$4,0),0),"")</f>
        <v/>
      </c>
      <c r="C138" s="49" t="s">
        <v>458</v>
      </c>
      <c r="D138" s="35" t="str">
        <f>IFERROR(VLOOKUP($C138,'Entocentric lens DB'!$B$5:$T$309,MATCH('Entocentric lens DB'!$D$4,'Entocentric lens DB'!$B$4:$T$4,0),0),"")</f>
        <v/>
      </c>
      <c r="E138" s="35" t="str">
        <f>IFERROR(VLOOKUP($C138,'Entocentric lens DB'!$B$5:$T$309,MATCH('Entocentric lens DB'!$E$4,'Entocentric lens DB'!$B$4:$T$4,0),0),"")</f>
        <v/>
      </c>
      <c r="F138" s="35" t="str">
        <f>IFERROR(VLOOKUP($C138,'Entocentric lens DB'!$B$5:$T$309,MATCH('Entocentric lens DB'!$F$4,'Entocentric lens DB'!$B$4:$T$4,0),0),"")</f>
        <v/>
      </c>
      <c r="G138" s="35" t="str">
        <f>IFERROR(VLOOKUP($C138,'Entocentric lens DB'!$B$5:$T$309,MATCH('Entocentric lens DB'!$G$4,'Entocentric lens DB'!$B$4:$T$4,0),0),"")</f>
        <v/>
      </c>
      <c r="H138" s="35" t="str">
        <f>IFERROR(VLOOKUP($C138,'Entocentric lens DB'!$B$5:$T$309,MATCH('Entocentric lens DB'!$P$4,'Entocentric lens DB'!$B$4:$T$4,0),0),"")</f>
        <v/>
      </c>
      <c r="I138" s="42" t="str">
        <f>IFERROR(VLOOKUP($C138,'Entocentric lens DB'!$B$5:$T$309,MATCH('Entocentric lens DB'!$Q$4,'Entocentric lens DB'!$B$4:$T$4,0),0),"")</f>
        <v/>
      </c>
      <c r="J138" s="35" t="str">
        <f>IFERROR(VLOOKUP($I138,'Optotune lens DB'!$B$5:$I$23,MATCH('Optotune lens DB'!$I$4,'Optotune lens DB'!$B$4:$I$4,0),0),"")</f>
        <v/>
      </c>
      <c r="K138" s="3" t="s">
        <v>519</v>
      </c>
      <c r="M138" s="32" t="e">
        <f>VLOOKUP(C138,'Entocentric lens DB'!$B$5:$T$132,4,FALSE)</f>
        <v>#N/A</v>
      </c>
    </row>
    <row r="139" spans="2:13">
      <c r="B139" s="3" t="str">
        <f>IFERROR(VLOOKUP($C139,'Entocentric lens DB'!$B$5:$T$309,MATCH('Entocentric lens DB'!$C$4,'Entocentric lens DB'!$B$4:$T$4,0),0),"")</f>
        <v/>
      </c>
      <c r="C139" s="49" t="s">
        <v>459</v>
      </c>
      <c r="D139" s="35" t="str">
        <f>IFERROR(VLOOKUP($C139,'Entocentric lens DB'!$B$5:$T$309,MATCH('Entocentric lens DB'!$D$4,'Entocentric lens DB'!$B$4:$T$4,0),0),"")</f>
        <v/>
      </c>
      <c r="E139" s="35" t="str">
        <f>IFERROR(VLOOKUP($C139,'Entocentric lens DB'!$B$5:$T$309,MATCH('Entocentric lens DB'!$E$4,'Entocentric lens DB'!$B$4:$T$4,0),0),"")</f>
        <v/>
      </c>
      <c r="F139" s="35" t="str">
        <f>IFERROR(VLOOKUP($C139,'Entocentric lens DB'!$B$5:$T$309,MATCH('Entocentric lens DB'!$F$4,'Entocentric lens DB'!$B$4:$T$4,0),0),"")</f>
        <v/>
      </c>
      <c r="G139" s="35" t="str">
        <f>IFERROR(VLOOKUP($C139,'Entocentric lens DB'!$B$5:$T$309,MATCH('Entocentric lens DB'!$G$4,'Entocentric lens DB'!$B$4:$T$4,0),0),"")</f>
        <v/>
      </c>
      <c r="H139" s="35" t="str">
        <f>IFERROR(VLOOKUP($C139,'Entocentric lens DB'!$B$5:$T$309,MATCH('Entocentric lens DB'!$P$4,'Entocentric lens DB'!$B$4:$T$4,0),0),"")</f>
        <v/>
      </c>
      <c r="I139" s="42" t="str">
        <f>IFERROR(VLOOKUP($C139,'Entocentric lens DB'!$B$5:$T$309,MATCH('Entocentric lens DB'!$Q$4,'Entocentric lens DB'!$B$4:$T$4,0),0),"")</f>
        <v/>
      </c>
      <c r="J139" s="35" t="str">
        <f>IFERROR(VLOOKUP($I139,'Optotune lens DB'!$B$5:$I$23,MATCH('Optotune lens DB'!$I$4,'Optotune lens DB'!$B$4:$I$4,0),0),"")</f>
        <v/>
      </c>
      <c r="K139" s="3" t="s">
        <v>519</v>
      </c>
      <c r="M139" s="32" t="e">
        <f>VLOOKUP(C139,'Entocentric lens DB'!$B$5:$T$132,4,FALSE)</f>
        <v>#N/A</v>
      </c>
    </row>
    <row r="140" spans="2:13">
      <c r="B140" s="3" t="str">
        <f>IFERROR(VLOOKUP($C140,'Entocentric lens DB'!$B$5:$T$309,MATCH('Entocentric lens DB'!$C$4,'Entocentric lens DB'!$B$4:$T$4,0),0),"")</f>
        <v/>
      </c>
      <c r="C140" s="62" t="s">
        <v>460</v>
      </c>
      <c r="D140" s="35" t="str">
        <f>IFERROR(VLOOKUP($C140,'Entocentric lens DB'!$B$5:$T$309,MATCH('Entocentric lens DB'!$D$4,'Entocentric lens DB'!$B$4:$T$4,0),0),"")</f>
        <v/>
      </c>
      <c r="E140" s="35" t="str">
        <f>IFERROR(VLOOKUP($C140,'Entocentric lens DB'!$B$5:$T$309,MATCH('Entocentric lens DB'!$E$4,'Entocentric lens DB'!$B$4:$T$4,0),0),"")</f>
        <v/>
      </c>
      <c r="F140" s="35" t="str">
        <f>IFERROR(VLOOKUP($C140,'Entocentric lens DB'!$B$5:$T$309,MATCH('Entocentric lens DB'!$F$4,'Entocentric lens DB'!$B$4:$T$4,0),0),"")</f>
        <v/>
      </c>
      <c r="G140" s="35" t="str">
        <f>IFERROR(VLOOKUP($C140,'Entocentric lens DB'!$B$5:$T$309,MATCH('Entocentric lens DB'!$G$4,'Entocentric lens DB'!$B$4:$T$4,0),0),"")</f>
        <v/>
      </c>
      <c r="H140" s="35" t="str">
        <f>IFERROR(VLOOKUP($C140,'Entocentric lens DB'!$B$5:$T$309,MATCH('Entocentric lens DB'!$P$4,'Entocentric lens DB'!$B$4:$T$4,0),0),"")</f>
        <v/>
      </c>
      <c r="I140" s="42" t="str">
        <f>IFERROR(VLOOKUP($C140,'Entocentric lens DB'!$B$5:$T$309,MATCH('Entocentric lens DB'!$Q$4,'Entocentric lens DB'!$B$4:$T$4,0),0),"")</f>
        <v/>
      </c>
      <c r="J140" s="35" t="str">
        <f>IFERROR(VLOOKUP($I140,'Optotune lens DB'!$B$5:$I$23,MATCH('Optotune lens DB'!$I$4,'Optotune lens DB'!$B$4:$I$4,0),0),"")</f>
        <v/>
      </c>
      <c r="K140" s="3" t="s">
        <v>519</v>
      </c>
      <c r="M140" s="32" t="e">
        <f>VLOOKUP(C140,'Entocentric lens DB'!$B$5:$T$132,4,FALSE)</f>
        <v>#N/A</v>
      </c>
    </row>
    <row r="141" spans="2:13">
      <c r="B141" s="3" t="str">
        <f>IFERROR(VLOOKUP($C141,'Entocentric lens DB'!$B$5:$T$309,MATCH('Entocentric lens DB'!$C$4,'Entocentric lens DB'!$B$4:$T$4,0),0),"")</f>
        <v/>
      </c>
      <c r="C141" s="62" t="s">
        <v>461</v>
      </c>
      <c r="D141" s="35" t="str">
        <f>IFERROR(VLOOKUP($C141,'Entocentric lens DB'!$B$5:$T$309,MATCH('Entocentric lens DB'!$D$4,'Entocentric lens DB'!$B$4:$T$4,0),0),"")</f>
        <v/>
      </c>
      <c r="E141" s="35" t="str">
        <f>IFERROR(VLOOKUP($C141,'Entocentric lens DB'!$B$5:$T$309,MATCH('Entocentric lens DB'!$E$4,'Entocentric lens DB'!$B$4:$T$4,0),0),"")</f>
        <v/>
      </c>
      <c r="F141" s="35" t="str">
        <f>IFERROR(VLOOKUP($C141,'Entocentric lens DB'!$B$5:$T$309,MATCH('Entocentric lens DB'!$F$4,'Entocentric lens DB'!$B$4:$T$4,0),0),"")</f>
        <v/>
      </c>
      <c r="G141" s="35" t="str">
        <f>IFERROR(VLOOKUP($C141,'Entocentric lens DB'!$B$5:$T$309,MATCH('Entocentric lens DB'!$G$4,'Entocentric lens DB'!$B$4:$T$4,0),0),"")</f>
        <v/>
      </c>
      <c r="H141" s="35" t="str">
        <f>IFERROR(VLOOKUP($C141,'Entocentric lens DB'!$B$5:$T$309,MATCH('Entocentric lens DB'!$P$4,'Entocentric lens DB'!$B$4:$T$4,0),0),"")</f>
        <v/>
      </c>
      <c r="I141" s="42" t="str">
        <f>IFERROR(VLOOKUP($C141,'Entocentric lens DB'!$B$5:$T$309,MATCH('Entocentric lens DB'!$Q$4,'Entocentric lens DB'!$B$4:$T$4,0),0),"")</f>
        <v/>
      </c>
      <c r="J141" s="35" t="str">
        <f>IFERROR(VLOOKUP($I141,'Optotune lens DB'!$B$5:$I$23,MATCH('Optotune lens DB'!$I$4,'Optotune lens DB'!$B$4:$I$4,0),0),"")</f>
        <v/>
      </c>
      <c r="K141" s="3" t="s">
        <v>519</v>
      </c>
      <c r="M141" s="32" t="e">
        <f>VLOOKUP(C141,'Entocentric lens DB'!$B$5:$T$132,4,FALSE)</f>
        <v>#N/A</v>
      </c>
    </row>
    <row r="142" spans="2:13">
      <c r="B142" s="3" t="str">
        <f>IFERROR(VLOOKUP($C142,'Entocentric lens DB'!$B$5:$T$309,MATCH('Entocentric lens DB'!$C$4,'Entocentric lens DB'!$B$4:$T$4,0),0),"")</f>
        <v/>
      </c>
      <c r="C142" s="62" t="s">
        <v>462</v>
      </c>
      <c r="D142" s="35" t="str">
        <f>IFERROR(VLOOKUP($C142,'Entocentric lens DB'!$B$5:$T$309,MATCH('Entocentric lens DB'!$D$4,'Entocentric lens DB'!$B$4:$T$4,0),0),"")</f>
        <v/>
      </c>
      <c r="E142" s="35" t="str">
        <f>IFERROR(VLOOKUP($C142,'Entocentric lens DB'!$B$5:$T$309,MATCH('Entocentric lens DB'!$E$4,'Entocentric lens DB'!$B$4:$T$4,0),0),"")</f>
        <v/>
      </c>
      <c r="F142" s="35" t="str">
        <f>IFERROR(VLOOKUP($C142,'Entocentric lens DB'!$B$5:$T$309,MATCH('Entocentric lens DB'!$F$4,'Entocentric lens DB'!$B$4:$T$4,0),0),"")</f>
        <v/>
      </c>
      <c r="G142" s="35" t="str">
        <f>IFERROR(VLOOKUP($C142,'Entocentric lens DB'!$B$5:$T$309,MATCH('Entocentric lens DB'!$G$4,'Entocentric lens DB'!$B$4:$T$4,0),0),"")</f>
        <v/>
      </c>
      <c r="H142" s="35" t="str">
        <f>IFERROR(VLOOKUP($C142,'Entocentric lens DB'!$B$5:$T$309,MATCH('Entocentric lens DB'!$P$4,'Entocentric lens DB'!$B$4:$T$4,0),0),"")</f>
        <v/>
      </c>
      <c r="I142" s="42" t="str">
        <f>IFERROR(VLOOKUP($C142,'Entocentric lens DB'!$B$5:$T$309,MATCH('Entocentric lens DB'!$Q$4,'Entocentric lens DB'!$B$4:$T$4,0),0),"")</f>
        <v/>
      </c>
      <c r="J142" s="35" t="str">
        <f>IFERROR(VLOOKUP($I142,'Optotune lens DB'!$B$5:$I$23,MATCH('Optotune lens DB'!$I$4,'Optotune lens DB'!$B$4:$I$4,0),0),"")</f>
        <v/>
      </c>
      <c r="K142" s="3" t="s">
        <v>519</v>
      </c>
      <c r="M142" s="32" t="e">
        <f>VLOOKUP(C142,'Entocentric lens DB'!$B$5:$T$132,4,FALSE)</f>
        <v>#N/A</v>
      </c>
    </row>
    <row r="143" spans="2:13">
      <c r="B143" s="3" t="str">
        <f>IFERROR(VLOOKUP($C143,'Entocentric lens DB'!$B$5:$T$309,MATCH('Entocentric lens DB'!$C$4,'Entocentric lens DB'!$B$4:$T$4,0),0),"")</f>
        <v/>
      </c>
      <c r="C143" s="62" t="s">
        <v>463</v>
      </c>
      <c r="D143" s="35" t="str">
        <f>IFERROR(VLOOKUP($C143,'Entocentric lens DB'!$B$5:$T$309,MATCH('Entocentric lens DB'!$D$4,'Entocentric lens DB'!$B$4:$T$4,0),0),"")</f>
        <v/>
      </c>
      <c r="E143" s="35" t="str">
        <f>IFERROR(VLOOKUP($C143,'Entocentric lens DB'!$B$5:$T$309,MATCH('Entocentric lens DB'!$E$4,'Entocentric lens DB'!$B$4:$T$4,0),0),"")</f>
        <v/>
      </c>
      <c r="F143" s="35" t="str">
        <f>IFERROR(VLOOKUP($C143,'Entocentric lens DB'!$B$5:$T$309,MATCH('Entocentric lens DB'!$F$4,'Entocentric lens DB'!$B$4:$T$4,0),0),"")</f>
        <v/>
      </c>
      <c r="G143" s="35" t="str">
        <f>IFERROR(VLOOKUP($C143,'Entocentric lens DB'!$B$5:$T$309,MATCH('Entocentric lens DB'!$G$4,'Entocentric lens DB'!$B$4:$T$4,0),0),"")</f>
        <v/>
      </c>
      <c r="H143" s="35" t="str">
        <f>IFERROR(VLOOKUP($C143,'Entocentric lens DB'!$B$5:$T$309,MATCH('Entocentric lens DB'!$P$4,'Entocentric lens DB'!$B$4:$T$4,0),0),"")</f>
        <v/>
      </c>
      <c r="I143" s="42" t="str">
        <f>IFERROR(VLOOKUP($C143,'Entocentric lens DB'!$B$5:$T$309,MATCH('Entocentric lens DB'!$Q$4,'Entocentric lens DB'!$B$4:$T$4,0),0),"")</f>
        <v/>
      </c>
      <c r="J143" s="35" t="str">
        <f>IFERROR(VLOOKUP($I143,'Optotune lens DB'!$B$5:$I$23,MATCH('Optotune lens DB'!$I$4,'Optotune lens DB'!$B$4:$I$4,0),0),"")</f>
        <v/>
      </c>
      <c r="K143" s="3" t="s">
        <v>519</v>
      </c>
      <c r="M143" s="32" t="e">
        <f>VLOOKUP(C143,'Entocentric lens DB'!$B$5:$T$132,4,FALSE)</f>
        <v>#N/A</v>
      </c>
    </row>
    <row r="144" spans="2:13">
      <c r="B144" s="3" t="str">
        <f>IFERROR(VLOOKUP($C144,'Entocentric lens DB'!$B$5:$T$309,MATCH('Entocentric lens DB'!$C$4,'Entocentric lens DB'!$B$4:$T$4,0),0),"")</f>
        <v/>
      </c>
      <c r="C144" s="62" t="s">
        <v>464</v>
      </c>
      <c r="D144" s="35" t="str">
        <f>IFERROR(VLOOKUP($C144,'Entocentric lens DB'!$B$5:$T$309,MATCH('Entocentric lens DB'!$D$4,'Entocentric lens DB'!$B$4:$T$4,0),0),"")</f>
        <v/>
      </c>
      <c r="E144" s="35" t="str">
        <f>IFERROR(VLOOKUP($C144,'Entocentric lens DB'!$B$5:$T$309,MATCH('Entocentric lens DB'!$E$4,'Entocentric lens DB'!$B$4:$T$4,0),0),"")</f>
        <v/>
      </c>
      <c r="F144" s="35" t="str">
        <f>IFERROR(VLOOKUP($C144,'Entocentric lens DB'!$B$5:$T$309,MATCH('Entocentric lens DB'!$F$4,'Entocentric lens DB'!$B$4:$T$4,0),0),"")</f>
        <v/>
      </c>
      <c r="G144" s="35" t="str">
        <f>IFERROR(VLOOKUP($C144,'Entocentric lens DB'!$B$5:$T$309,MATCH('Entocentric lens DB'!$G$4,'Entocentric lens DB'!$B$4:$T$4,0),0),"")</f>
        <v/>
      </c>
      <c r="H144" s="35" t="str">
        <f>IFERROR(VLOOKUP($C144,'Entocentric lens DB'!$B$5:$T$309,MATCH('Entocentric lens DB'!$P$4,'Entocentric lens DB'!$B$4:$T$4,0),0),"")</f>
        <v/>
      </c>
      <c r="I144" s="42" t="str">
        <f>IFERROR(VLOOKUP($C144,'Entocentric lens DB'!$B$5:$T$309,MATCH('Entocentric lens DB'!$Q$4,'Entocentric lens DB'!$B$4:$T$4,0),0),"")</f>
        <v/>
      </c>
      <c r="J144" s="35" t="str">
        <f>IFERROR(VLOOKUP($I144,'Optotune lens DB'!$B$5:$I$23,MATCH('Optotune lens DB'!$I$4,'Optotune lens DB'!$B$4:$I$4,0),0),"")</f>
        <v/>
      </c>
      <c r="K144" s="3" t="s">
        <v>519</v>
      </c>
      <c r="M144" s="32" t="e">
        <f>VLOOKUP(C144,'Entocentric lens DB'!$B$5:$T$132,4,FALSE)</f>
        <v>#N/A</v>
      </c>
    </row>
    <row r="145" spans="2:13">
      <c r="B145" s="3" t="str">
        <f>IFERROR(VLOOKUP($C145,'Entocentric lens DB'!$B$5:$T$309,MATCH('Entocentric lens DB'!$C$4,'Entocentric lens DB'!$B$4:$T$4,0),0),"")</f>
        <v/>
      </c>
      <c r="C145" s="62" t="s">
        <v>465</v>
      </c>
      <c r="D145" s="35" t="str">
        <f>IFERROR(VLOOKUP($C145,'Entocentric lens DB'!$B$5:$T$309,MATCH('Entocentric lens DB'!$D$4,'Entocentric lens DB'!$B$4:$T$4,0),0),"")</f>
        <v/>
      </c>
      <c r="E145" s="35" t="str">
        <f>IFERROR(VLOOKUP($C145,'Entocentric lens DB'!$B$5:$T$309,MATCH('Entocentric lens DB'!$E$4,'Entocentric lens DB'!$B$4:$T$4,0),0),"")</f>
        <v/>
      </c>
      <c r="F145" s="35" t="str">
        <f>IFERROR(VLOOKUP($C145,'Entocentric lens DB'!$B$5:$T$309,MATCH('Entocentric lens DB'!$F$4,'Entocentric lens DB'!$B$4:$T$4,0),0),"")</f>
        <v/>
      </c>
      <c r="G145" s="35" t="str">
        <f>IFERROR(VLOOKUP($C145,'Entocentric lens DB'!$B$5:$T$309,MATCH('Entocentric lens DB'!$G$4,'Entocentric lens DB'!$B$4:$T$4,0),0),"")</f>
        <v/>
      </c>
      <c r="H145" s="35" t="str">
        <f>IFERROR(VLOOKUP($C145,'Entocentric lens DB'!$B$5:$T$309,MATCH('Entocentric lens DB'!$P$4,'Entocentric lens DB'!$B$4:$T$4,0),0),"")</f>
        <v/>
      </c>
      <c r="I145" s="42" t="str">
        <f>IFERROR(VLOOKUP($C145,'Entocentric lens DB'!$B$5:$T$309,MATCH('Entocentric lens DB'!$Q$4,'Entocentric lens DB'!$B$4:$T$4,0),0),"")</f>
        <v/>
      </c>
      <c r="J145" s="35" t="str">
        <f>IFERROR(VLOOKUP($I145,'Optotune lens DB'!$B$5:$I$23,MATCH('Optotune lens DB'!$I$4,'Optotune lens DB'!$B$4:$I$4,0),0),"")</f>
        <v/>
      </c>
      <c r="K145" s="3" t="s">
        <v>519</v>
      </c>
      <c r="M145" s="32" t="e">
        <f>VLOOKUP(C145,'Entocentric lens DB'!$B$5:$T$132,4,FALSE)</f>
        <v>#N/A</v>
      </c>
    </row>
    <row r="146" spans="2:13">
      <c r="B146" s="3" t="str">
        <f>IFERROR(VLOOKUP($C146,'Entocentric lens DB'!$B$5:$T$309,MATCH('Entocentric lens DB'!$C$4,'Entocentric lens DB'!$B$4:$T$4,0),0),"")</f>
        <v/>
      </c>
      <c r="C146" s="62" t="s">
        <v>466</v>
      </c>
      <c r="D146" s="35" t="str">
        <f>IFERROR(VLOOKUP($C146,'Entocentric lens DB'!$B$5:$T$309,MATCH('Entocentric lens DB'!$D$4,'Entocentric lens DB'!$B$4:$T$4,0),0),"")</f>
        <v/>
      </c>
      <c r="E146" s="35" t="str">
        <f>IFERROR(VLOOKUP($C146,'Entocentric lens DB'!$B$5:$T$309,MATCH('Entocentric lens DB'!$E$4,'Entocentric lens DB'!$B$4:$T$4,0),0),"")</f>
        <v/>
      </c>
      <c r="F146" s="35" t="str">
        <f>IFERROR(VLOOKUP($C146,'Entocentric lens DB'!$B$5:$T$309,MATCH('Entocentric lens DB'!$F$4,'Entocentric lens DB'!$B$4:$T$4,0),0),"")</f>
        <v/>
      </c>
      <c r="G146" s="35" t="str">
        <f>IFERROR(VLOOKUP($C146,'Entocentric lens DB'!$B$5:$T$309,MATCH('Entocentric lens DB'!$G$4,'Entocentric lens DB'!$B$4:$T$4,0),0),"")</f>
        <v/>
      </c>
      <c r="H146" s="35" t="str">
        <f>IFERROR(VLOOKUP($C146,'Entocentric lens DB'!$B$5:$T$309,MATCH('Entocentric lens DB'!$P$4,'Entocentric lens DB'!$B$4:$T$4,0),0),"")</f>
        <v/>
      </c>
      <c r="I146" s="42" t="str">
        <f>IFERROR(VLOOKUP($C146,'Entocentric lens DB'!$B$5:$T$309,MATCH('Entocentric lens DB'!$Q$4,'Entocentric lens DB'!$B$4:$T$4,0),0),"")</f>
        <v/>
      </c>
      <c r="J146" s="35" t="str">
        <f>IFERROR(VLOOKUP($I146,'Optotune lens DB'!$B$5:$I$23,MATCH('Optotune lens DB'!$I$4,'Optotune lens DB'!$B$4:$I$4,0),0),"")</f>
        <v/>
      </c>
      <c r="K146" s="3" t="s">
        <v>519</v>
      </c>
      <c r="M146" s="32" t="e">
        <f>VLOOKUP(C146,'Entocentric lens DB'!$B$5:$T$132,4,FALSE)</f>
        <v>#N/A</v>
      </c>
    </row>
    <row r="147" spans="2:13">
      <c r="B147" s="3" t="str">
        <f>IFERROR(VLOOKUP($C147,'Entocentric lens DB'!$B$5:$T$309,MATCH('Entocentric lens DB'!$C$4,'Entocentric lens DB'!$B$4:$T$4,0),0),"")</f>
        <v/>
      </c>
      <c r="C147" s="49" t="s">
        <v>469</v>
      </c>
      <c r="D147" s="35" t="str">
        <f>IFERROR(VLOOKUP($C147,'Entocentric lens DB'!$B$5:$T$309,MATCH('Entocentric lens DB'!$D$4,'Entocentric lens DB'!$B$4:$T$4,0),0),"")</f>
        <v/>
      </c>
      <c r="E147" s="35" t="str">
        <f>IFERROR(VLOOKUP($C147,'Entocentric lens DB'!$B$5:$T$309,MATCH('Entocentric lens DB'!$E$4,'Entocentric lens DB'!$B$4:$T$4,0),0),"")</f>
        <v/>
      </c>
      <c r="F147" s="35" t="str">
        <f>IFERROR(VLOOKUP($C147,'Entocentric lens DB'!$B$5:$T$309,MATCH('Entocentric lens DB'!$F$4,'Entocentric lens DB'!$B$4:$T$4,0),0),"")</f>
        <v/>
      </c>
      <c r="G147" s="35" t="str">
        <f>IFERROR(VLOOKUP($C147,'Entocentric lens DB'!$B$5:$T$309,MATCH('Entocentric lens DB'!$G$4,'Entocentric lens DB'!$B$4:$T$4,0),0),"")</f>
        <v/>
      </c>
      <c r="H147" s="35" t="str">
        <f>IFERROR(VLOOKUP($C147,'Entocentric lens DB'!$B$5:$T$309,MATCH('Entocentric lens DB'!$P$4,'Entocentric lens DB'!$B$4:$T$4,0),0),"")</f>
        <v/>
      </c>
      <c r="I147" s="42" t="str">
        <f>IFERROR(VLOOKUP($C147,'Entocentric lens DB'!$B$5:$T$309,MATCH('Entocentric lens DB'!$Q$4,'Entocentric lens DB'!$B$4:$T$4,0),0),"")</f>
        <v/>
      </c>
      <c r="J147" s="35" t="str">
        <f>IFERROR(VLOOKUP($I147,'Optotune lens DB'!$B$5:$I$23,MATCH('Optotune lens DB'!$I$4,'Optotune lens DB'!$B$4:$I$4,0),0),"")</f>
        <v/>
      </c>
      <c r="K147" s="3" t="s">
        <v>519</v>
      </c>
      <c r="M147" s="32" t="e">
        <f>VLOOKUP(C147,'Entocentric lens DB'!$B$5:$T$132,4,FALSE)</f>
        <v>#N/A</v>
      </c>
    </row>
    <row r="148" spans="2:13">
      <c r="B148" s="3" t="str">
        <f>IFERROR(VLOOKUP($C148,'Entocentric lens DB'!$B$5:$T$309,MATCH('Entocentric lens DB'!$C$4,'Entocentric lens DB'!$B$4:$T$4,0),0),"")</f>
        <v/>
      </c>
      <c r="C148" s="49" t="s">
        <v>470</v>
      </c>
      <c r="D148" s="35" t="str">
        <f>IFERROR(VLOOKUP($C148,'Entocentric lens DB'!$B$5:$T$309,MATCH('Entocentric lens DB'!$D$4,'Entocentric lens DB'!$B$4:$T$4,0),0),"")</f>
        <v/>
      </c>
      <c r="E148" s="35" t="str">
        <f>IFERROR(VLOOKUP($C148,'Entocentric lens DB'!$B$5:$T$309,MATCH('Entocentric lens DB'!$E$4,'Entocentric lens DB'!$B$4:$T$4,0),0),"")</f>
        <v/>
      </c>
      <c r="F148" s="35" t="str">
        <f>IFERROR(VLOOKUP($C148,'Entocentric lens DB'!$B$5:$T$309,MATCH('Entocentric lens DB'!$F$4,'Entocentric lens DB'!$B$4:$T$4,0),0),"")</f>
        <v/>
      </c>
      <c r="G148" s="35" t="str">
        <f>IFERROR(VLOOKUP($C148,'Entocentric lens DB'!$B$5:$T$309,MATCH('Entocentric lens DB'!$G$4,'Entocentric lens DB'!$B$4:$T$4,0),0),"")</f>
        <v/>
      </c>
      <c r="H148" s="35" t="str">
        <f>IFERROR(VLOOKUP($C148,'Entocentric lens DB'!$B$5:$T$309,MATCH('Entocentric lens DB'!$P$4,'Entocentric lens DB'!$B$4:$T$4,0),0),"")</f>
        <v/>
      </c>
      <c r="I148" s="42" t="str">
        <f>IFERROR(VLOOKUP($C148,'Entocentric lens DB'!$B$5:$T$309,MATCH('Entocentric lens DB'!$Q$4,'Entocentric lens DB'!$B$4:$T$4,0),0),"")</f>
        <v/>
      </c>
      <c r="J148" s="35" t="str">
        <f>IFERROR(VLOOKUP($I148,'Optotune lens DB'!$B$5:$I$23,MATCH('Optotune lens DB'!$I$4,'Optotune lens DB'!$B$4:$I$4,0),0),"")</f>
        <v/>
      </c>
      <c r="K148" s="3" t="s">
        <v>519</v>
      </c>
      <c r="M148" s="32" t="e">
        <f>VLOOKUP(C148,'Entocentric lens DB'!$B$5:$T$132,4,FALSE)</f>
        <v>#N/A</v>
      </c>
    </row>
    <row r="149" spans="2:13">
      <c r="B149" s="3" t="str">
        <f>IFERROR(VLOOKUP($C149,'Entocentric lens DB'!$B$5:$T$309,MATCH('Entocentric lens DB'!$C$4,'Entocentric lens DB'!$B$4:$T$4,0),0),"")</f>
        <v/>
      </c>
      <c r="C149" s="49" t="s">
        <v>471</v>
      </c>
      <c r="D149" s="35" t="str">
        <f>IFERROR(VLOOKUP($C149,'Entocentric lens DB'!$B$5:$T$309,MATCH('Entocentric lens DB'!$D$4,'Entocentric lens DB'!$B$4:$T$4,0),0),"")</f>
        <v/>
      </c>
      <c r="E149" s="35" t="str">
        <f>IFERROR(VLOOKUP($C149,'Entocentric lens DB'!$B$5:$T$309,MATCH('Entocentric lens DB'!$E$4,'Entocentric lens DB'!$B$4:$T$4,0),0),"")</f>
        <v/>
      </c>
      <c r="F149" s="35" t="str">
        <f>IFERROR(VLOOKUP($C149,'Entocentric lens DB'!$B$5:$T$309,MATCH('Entocentric lens DB'!$F$4,'Entocentric lens DB'!$B$4:$T$4,0),0),"")</f>
        <v/>
      </c>
      <c r="G149" s="35" t="str">
        <f>IFERROR(VLOOKUP($C149,'Entocentric lens DB'!$B$5:$T$309,MATCH('Entocentric lens DB'!$G$4,'Entocentric lens DB'!$B$4:$T$4,0),0),"")</f>
        <v/>
      </c>
      <c r="H149" s="35" t="str">
        <f>IFERROR(VLOOKUP($C149,'Entocentric lens DB'!$B$5:$T$309,MATCH('Entocentric lens DB'!$P$4,'Entocentric lens DB'!$B$4:$T$4,0),0),"")</f>
        <v/>
      </c>
      <c r="I149" s="42" t="str">
        <f>IFERROR(VLOOKUP($C149,'Entocentric lens DB'!$B$5:$T$309,MATCH('Entocentric lens DB'!$Q$4,'Entocentric lens DB'!$B$4:$T$4,0),0),"")</f>
        <v/>
      </c>
      <c r="J149" s="35" t="str">
        <f>IFERROR(VLOOKUP($I149,'Optotune lens DB'!$B$5:$I$23,MATCH('Optotune lens DB'!$I$4,'Optotune lens DB'!$B$4:$I$4,0),0),"")</f>
        <v/>
      </c>
      <c r="K149" s="3" t="s">
        <v>519</v>
      </c>
      <c r="M149" s="32" t="e">
        <f>VLOOKUP(C149,'Entocentric lens DB'!$B$5:$T$132,4,FALSE)</f>
        <v>#N/A</v>
      </c>
    </row>
    <row r="150" spans="2:13">
      <c r="B150" s="3" t="str">
        <f>IFERROR(VLOOKUP($C150,'Entocentric lens DB'!$B$5:$T$309,MATCH('Entocentric lens DB'!$C$4,'Entocentric lens DB'!$B$4:$T$4,0),0),"")</f>
        <v/>
      </c>
      <c r="C150" s="49" t="s">
        <v>472</v>
      </c>
      <c r="D150" s="35" t="str">
        <f>IFERROR(VLOOKUP($C150,'Entocentric lens DB'!$B$5:$T$309,MATCH('Entocentric lens DB'!$D$4,'Entocentric lens DB'!$B$4:$T$4,0),0),"")</f>
        <v/>
      </c>
      <c r="E150" s="35" t="str">
        <f>IFERROR(VLOOKUP($C150,'Entocentric lens DB'!$B$5:$T$309,MATCH('Entocentric lens DB'!$E$4,'Entocentric lens DB'!$B$4:$T$4,0),0),"")</f>
        <v/>
      </c>
      <c r="F150" s="35" t="str">
        <f>IFERROR(VLOOKUP($C150,'Entocentric lens DB'!$B$5:$T$309,MATCH('Entocentric lens DB'!$F$4,'Entocentric lens DB'!$B$4:$T$4,0),0),"")</f>
        <v/>
      </c>
      <c r="G150" s="35" t="str">
        <f>IFERROR(VLOOKUP($C150,'Entocentric lens DB'!$B$5:$T$309,MATCH('Entocentric lens DB'!$G$4,'Entocentric lens DB'!$B$4:$T$4,0),0),"")</f>
        <v/>
      </c>
      <c r="H150" s="35" t="str">
        <f>IFERROR(VLOOKUP($C150,'Entocentric lens DB'!$B$5:$T$309,MATCH('Entocentric lens DB'!$P$4,'Entocentric lens DB'!$B$4:$T$4,0),0),"")</f>
        <v/>
      </c>
      <c r="I150" s="42" t="str">
        <f>IFERROR(VLOOKUP($C150,'Entocentric lens DB'!$B$5:$T$309,MATCH('Entocentric lens DB'!$Q$4,'Entocentric lens DB'!$B$4:$T$4,0),0),"")</f>
        <v/>
      </c>
      <c r="J150" s="35" t="str">
        <f>IFERROR(VLOOKUP($I150,'Optotune lens DB'!$B$5:$I$23,MATCH('Optotune lens DB'!$I$4,'Optotune lens DB'!$B$4:$I$4,0),0),"")</f>
        <v/>
      </c>
      <c r="K150" s="3" t="s">
        <v>519</v>
      </c>
      <c r="M150" s="32" t="e">
        <f>VLOOKUP(C150,'Entocentric lens DB'!$B$5:$T$132,4,FALSE)</f>
        <v>#N/A</v>
      </c>
    </row>
    <row r="151" spans="2:13">
      <c r="B151" s="3" t="str">
        <f>IFERROR(VLOOKUP($C151,'Entocentric lens DB'!$B$5:$T$309,MATCH('Entocentric lens DB'!$C$4,'Entocentric lens DB'!$B$4:$T$4,0),0),"")</f>
        <v/>
      </c>
      <c r="C151" s="49" t="s">
        <v>473</v>
      </c>
      <c r="D151" s="35" t="str">
        <f>IFERROR(VLOOKUP($C151,'Entocentric lens DB'!$B$5:$T$309,MATCH('Entocentric lens DB'!$D$4,'Entocentric lens DB'!$B$4:$T$4,0),0),"")</f>
        <v/>
      </c>
      <c r="E151" s="35" t="str">
        <f>IFERROR(VLOOKUP($C151,'Entocentric lens DB'!$B$5:$T$309,MATCH('Entocentric lens DB'!$E$4,'Entocentric lens DB'!$B$4:$T$4,0),0),"")</f>
        <v/>
      </c>
      <c r="F151" s="35" t="str">
        <f>IFERROR(VLOOKUP($C151,'Entocentric lens DB'!$B$5:$T$309,MATCH('Entocentric lens DB'!$F$4,'Entocentric lens DB'!$B$4:$T$4,0),0),"")</f>
        <v/>
      </c>
      <c r="G151" s="35" t="str">
        <f>IFERROR(VLOOKUP($C151,'Entocentric lens DB'!$B$5:$T$309,MATCH('Entocentric lens DB'!$G$4,'Entocentric lens DB'!$B$4:$T$4,0),0),"")</f>
        <v/>
      </c>
      <c r="H151" s="35" t="str">
        <f>IFERROR(VLOOKUP($C151,'Entocentric lens DB'!$B$5:$T$309,MATCH('Entocentric lens DB'!$P$4,'Entocentric lens DB'!$B$4:$T$4,0),0),"")</f>
        <v/>
      </c>
      <c r="I151" s="42" t="str">
        <f>IFERROR(VLOOKUP($C151,'Entocentric lens DB'!$B$5:$T$309,MATCH('Entocentric lens DB'!$Q$4,'Entocentric lens DB'!$B$4:$T$4,0),0),"")</f>
        <v/>
      </c>
      <c r="J151" s="35" t="str">
        <f>IFERROR(VLOOKUP($I151,'Optotune lens DB'!$B$5:$I$23,MATCH('Optotune lens DB'!$I$4,'Optotune lens DB'!$B$4:$I$4,0),0),"")</f>
        <v/>
      </c>
      <c r="K151" s="3" t="s">
        <v>519</v>
      </c>
      <c r="M151" s="32" t="e">
        <f>VLOOKUP(C151,'Entocentric lens DB'!$B$5:$T$132,4,FALSE)</f>
        <v>#N/A</v>
      </c>
    </row>
    <row r="152" spans="2:13">
      <c r="B152" s="3" t="str">
        <f>IFERROR(VLOOKUP($C152,'Entocentric lens DB'!$B$5:$T$309,MATCH('Entocentric lens DB'!$C$4,'Entocentric lens DB'!$B$4:$T$4,0),0),"")</f>
        <v/>
      </c>
      <c r="C152" s="49" t="s">
        <v>474</v>
      </c>
      <c r="D152" s="35" t="str">
        <f>IFERROR(VLOOKUP($C152,'Entocentric lens DB'!$B$5:$T$309,MATCH('Entocentric lens DB'!$D$4,'Entocentric lens DB'!$B$4:$T$4,0),0),"")</f>
        <v/>
      </c>
      <c r="E152" s="35" t="str">
        <f>IFERROR(VLOOKUP($C152,'Entocentric lens DB'!$B$5:$T$309,MATCH('Entocentric lens DB'!$E$4,'Entocentric lens DB'!$B$4:$T$4,0),0),"")</f>
        <v/>
      </c>
      <c r="F152" s="35" t="str">
        <f>IFERROR(VLOOKUP($C152,'Entocentric lens DB'!$B$5:$T$309,MATCH('Entocentric lens DB'!$F$4,'Entocentric lens DB'!$B$4:$T$4,0),0),"")</f>
        <v/>
      </c>
      <c r="G152" s="35" t="str">
        <f>IFERROR(VLOOKUP($C152,'Entocentric lens DB'!$B$5:$T$309,MATCH('Entocentric lens DB'!$G$4,'Entocentric lens DB'!$B$4:$T$4,0),0),"")</f>
        <v/>
      </c>
      <c r="H152" s="35" t="str">
        <f>IFERROR(VLOOKUP($C152,'Entocentric lens DB'!$B$5:$T$309,MATCH('Entocentric lens DB'!$P$4,'Entocentric lens DB'!$B$4:$T$4,0),0),"")</f>
        <v/>
      </c>
      <c r="I152" s="42" t="str">
        <f>IFERROR(VLOOKUP($C152,'Entocentric lens DB'!$B$5:$T$309,MATCH('Entocentric lens DB'!$Q$4,'Entocentric lens DB'!$B$4:$T$4,0),0),"")</f>
        <v/>
      </c>
      <c r="J152" s="35" t="str">
        <f>IFERROR(VLOOKUP($I152,'Optotune lens DB'!$B$5:$I$23,MATCH('Optotune lens DB'!$I$4,'Optotune lens DB'!$B$4:$I$4,0),0),"")</f>
        <v/>
      </c>
      <c r="K152" s="3" t="s">
        <v>519</v>
      </c>
      <c r="M152" s="32" t="e">
        <f>VLOOKUP(C152,'Entocentric lens DB'!$B$5:$T$132,4,FALSE)</f>
        <v>#N/A</v>
      </c>
    </row>
    <row r="153" spans="2:13">
      <c r="B153" s="3" t="str">
        <f>IFERROR(VLOOKUP($C153,'Entocentric lens DB'!$B$5:$T$309,MATCH('Entocentric lens DB'!$C$4,'Entocentric lens DB'!$B$4:$T$4,0),0),"")</f>
        <v/>
      </c>
      <c r="C153" s="49" t="s">
        <v>475</v>
      </c>
      <c r="D153" s="35" t="str">
        <f>IFERROR(VLOOKUP($C153,'Entocentric lens DB'!$B$5:$T$309,MATCH('Entocentric lens DB'!$D$4,'Entocentric lens DB'!$B$4:$T$4,0),0),"")</f>
        <v/>
      </c>
      <c r="E153" s="35" t="str">
        <f>IFERROR(VLOOKUP($C153,'Entocentric lens DB'!$B$5:$T$309,MATCH('Entocentric lens DB'!$E$4,'Entocentric lens DB'!$B$4:$T$4,0),0),"")</f>
        <v/>
      </c>
      <c r="F153" s="35" t="str">
        <f>IFERROR(VLOOKUP($C153,'Entocentric lens DB'!$B$5:$T$309,MATCH('Entocentric lens DB'!$F$4,'Entocentric lens DB'!$B$4:$T$4,0),0),"")</f>
        <v/>
      </c>
      <c r="G153" s="35" t="str">
        <f>IFERROR(VLOOKUP($C153,'Entocentric lens DB'!$B$5:$T$309,MATCH('Entocentric lens DB'!$G$4,'Entocentric lens DB'!$B$4:$T$4,0),0),"")</f>
        <v/>
      </c>
      <c r="H153" s="35" t="str">
        <f>IFERROR(VLOOKUP($C153,'Entocentric lens DB'!$B$5:$T$309,MATCH('Entocentric lens DB'!$P$4,'Entocentric lens DB'!$B$4:$T$4,0),0),"")</f>
        <v/>
      </c>
      <c r="I153" s="42" t="str">
        <f>IFERROR(VLOOKUP($C153,'Entocentric lens DB'!$B$5:$T$309,MATCH('Entocentric lens DB'!$Q$4,'Entocentric lens DB'!$B$4:$T$4,0),0),"")</f>
        <v/>
      </c>
      <c r="J153" s="35" t="str">
        <f>IFERROR(VLOOKUP($I153,'Optotune lens DB'!$B$5:$I$23,MATCH('Optotune lens DB'!$I$4,'Optotune lens DB'!$B$4:$I$4,0),0),"")</f>
        <v/>
      </c>
      <c r="K153" s="3" t="s">
        <v>519</v>
      </c>
      <c r="M153" s="32" t="e">
        <f>VLOOKUP(C153,'Entocentric lens DB'!$B$5:$T$132,4,FALSE)</f>
        <v>#N/A</v>
      </c>
    </row>
    <row r="154" spans="2:13">
      <c r="B154" s="3" t="str">
        <f>IFERROR(VLOOKUP($C154,'Entocentric lens DB'!$B$5:$T$309,MATCH('Entocentric lens DB'!$C$4,'Entocentric lens DB'!$B$4:$T$4,0),0),"")</f>
        <v/>
      </c>
      <c r="C154" s="49" t="s">
        <v>476</v>
      </c>
      <c r="D154" s="35" t="str">
        <f>IFERROR(VLOOKUP($C154,'Entocentric lens DB'!$B$5:$T$309,MATCH('Entocentric lens DB'!$D$4,'Entocentric lens DB'!$B$4:$T$4,0),0),"")</f>
        <v/>
      </c>
      <c r="E154" s="35" t="str">
        <f>IFERROR(VLOOKUP($C154,'Entocentric lens DB'!$B$5:$T$309,MATCH('Entocentric lens DB'!$E$4,'Entocentric lens DB'!$B$4:$T$4,0),0),"")</f>
        <v/>
      </c>
      <c r="F154" s="35" t="str">
        <f>IFERROR(VLOOKUP($C154,'Entocentric lens DB'!$B$5:$T$309,MATCH('Entocentric lens DB'!$F$4,'Entocentric lens DB'!$B$4:$T$4,0),0),"")</f>
        <v/>
      </c>
      <c r="G154" s="35" t="str">
        <f>IFERROR(VLOOKUP($C154,'Entocentric lens DB'!$B$5:$T$309,MATCH('Entocentric lens DB'!$G$4,'Entocentric lens DB'!$B$4:$T$4,0),0),"")</f>
        <v/>
      </c>
      <c r="H154" s="35" t="str">
        <f>IFERROR(VLOOKUP($C154,'Entocentric lens DB'!$B$5:$T$309,MATCH('Entocentric lens DB'!$P$4,'Entocentric lens DB'!$B$4:$T$4,0),0),"")</f>
        <v/>
      </c>
      <c r="I154" s="42" t="str">
        <f>IFERROR(VLOOKUP($C154,'Entocentric lens DB'!$B$5:$T$309,MATCH('Entocentric lens DB'!$Q$4,'Entocentric lens DB'!$B$4:$T$4,0),0),"")</f>
        <v/>
      </c>
      <c r="J154" s="35" t="str">
        <f>IFERROR(VLOOKUP($I154,'Optotune lens DB'!$B$5:$I$23,MATCH('Optotune lens DB'!$I$4,'Optotune lens DB'!$B$4:$I$4,0),0),"")</f>
        <v/>
      </c>
      <c r="K154" s="3" t="s">
        <v>519</v>
      </c>
      <c r="M154" s="32" t="e">
        <f>VLOOKUP(C154,'Entocentric lens DB'!$B$5:$T$132,4,FALSE)</f>
        <v>#N/A</v>
      </c>
    </row>
    <row r="155" spans="2:13">
      <c r="B155" s="3" t="str">
        <f>IFERROR(VLOOKUP($C155,'Entocentric lens DB'!$B$5:$T$309,MATCH('Entocentric lens DB'!$C$4,'Entocentric lens DB'!$B$4:$T$4,0),0),"")</f>
        <v/>
      </c>
      <c r="C155" s="49" t="s">
        <v>477</v>
      </c>
      <c r="D155" s="35" t="str">
        <f>IFERROR(VLOOKUP($C155,'Entocentric lens DB'!$B$5:$T$309,MATCH('Entocentric lens DB'!$D$4,'Entocentric lens DB'!$B$4:$T$4,0),0),"")</f>
        <v/>
      </c>
      <c r="E155" s="35" t="str">
        <f>IFERROR(VLOOKUP($C155,'Entocentric lens DB'!$B$5:$T$309,MATCH('Entocentric lens DB'!$E$4,'Entocentric lens DB'!$B$4:$T$4,0),0),"")</f>
        <v/>
      </c>
      <c r="F155" s="35" t="str">
        <f>IFERROR(VLOOKUP($C155,'Entocentric lens DB'!$B$5:$T$309,MATCH('Entocentric lens DB'!$F$4,'Entocentric lens DB'!$B$4:$T$4,0),0),"")</f>
        <v/>
      </c>
      <c r="G155" s="35" t="str">
        <f>IFERROR(VLOOKUP($C155,'Entocentric lens DB'!$B$5:$T$309,MATCH('Entocentric lens DB'!$G$4,'Entocentric lens DB'!$B$4:$T$4,0),0),"")</f>
        <v/>
      </c>
      <c r="H155" s="35" t="str">
        <f>IFERROR(VLOOKUP($C155,'Entocentric lens DB'!$B$5:$T$309,MATCH('Entocentric lens DB'!$P$4,'Entocentric lens DB'!$B$4:$T$4,0),0),"")</f>
        <v/>
      </c>
      <c r="I155" s="42" t="str">
        <f>IFERROR(VLOOKUP($C155,'Entocentric lens DB'!$B$5:$T$309,MATCH('Entocentric lens DB'!$Q$4,'Entocentric lens DB'!$B$4:$T$4,0),0),"")</f>
        <v/>
      </c>
      <c r="J155" s="35" t="str">
        <f>IFERROR(VLOOKUP($I155,'Optotune lens DB'!$B$5:$I$23,MATCH('Optotune lens DB'!$I$4,'Optotune lens DB'!$B$4:$I$4,0),0),"")</f>
        <v/>
      </c>
      <c r="K155" s="3" t="s">
        <v>519</v>
      </c>
      <c r="M155" s="32" t="e">
        <f>VLOOKUP(C155,'Entocentric lens DB'!$B$5:$T$132,4,FALSE)</f>
        <v>#N/A</v>
      </c>
    </row>
    <row r="156" spans="2:13">
      <c r="B156" s="3" t="str">
        <f>IFERROR(VLOOKUP($C156,'Entocentric lens DB'!$B$5:$T$309,MATCH('Entocentric lens DB'!$C$4,'Entocentric lens DB'!$B$4:$T$4,0),0),"")</f>
        <v/>
      </c>
      <c r="C156" s="49" t="s">
        <v>478</v>
      </c>
      <c r="D156" s="35" t="str">
        <f>IFERROR(VLOOKUP($C156,'Entocentric lens DB'!$B$5:$T$309,MATCH('Entocentric lens DB'!$D$4,'Entocentric lens DB'!$B$4:$T$4,0),0),"")</f>
        <v/>
      </c>
      <c r="E156" s="35" t="str">
        <f>IFERROR(VLOOKUP($C156,'Entocentric lens DB'!$B$5:$T$309,MATCH('Entocentric lens DB'!$E$4,'Entocentric lens DB'!$B$4:$T$4,0),0),"")</f>
        <v/>
      </c>
      <c r="F156" s="35" t="str">
        <f>IFERROR(VLOOKUP($C156,'Entocentric lens DB'!$B$5:$T$309,MATCH('Entocentric lens DB'!$F$4,'Entocentric lens DB'!$B$4:$T$4,0),0),"")</f>
        <v/>
      </c>
      <c r="G156" s="35" t="str">
        <f>IFERROR(VLOOKUP($C156,'Entocentric lens DB'!$B$5:$T$309,MATCH('Entocentric lens DB'!$G$4,'Entocentric lens DB'!$B$4:$T$4,0),0),"")</f>
        <v/>
      </c>
      <c r="H156" s="35" t="str">
        <f>IFERROR(VLOOKUP($C156,'Entocentric lens DB'!$B$5:$T$309,MATCH('Entocentric lens DB'!$P$4,'Entocentric lens DB'!$B$4:$T$4,0),0),"")</f>
        <v/>
      </c>
      <c r="I156" s="42" t="str">
        <f>IFERROR(VLOOKUP($C156,'Entocentric lens DB'!$B$5:$T$309,MATCH('Entocentric lens DB'!$Q$4,'Entocentric lens DB'!$B$4:$T$4,0),0),"")</f>
        <v/>
      </c>
      <c r="J156" s="35" t="str">
        <f>IFERROR(VLOOKUP($I156,'Optotune lens DB'!$B$5:$I$23,MATCH('Optotune lens DB'!$I$4,'Optotune lens DB'!$B$4:$I$4,0),0),"")</f>
        <v/>
      </c>
      <c r="K156" s="3" t="s">
        <v>519</v>
      </c>
      <c r="M156" s="32" t="e">
        <f>VLOOKUP(C156,'Entocentric lens DB'!$B$5:$T$132,4,FALSE)</f>
        <v>#N/A</v>
      </c>
    </row>
    <row r="157" spans="2:13">
      <c r="B157" s="3" t="str">
        <f>IFERROR(VLOOKUP($C157,'Entocentric lens DB'!$B$5:$T$309,MATCH('Entocentric lens DB'!$C$4,'Entocentric lens DB'!$B$4:$T$4,0),0),"")</f>
        <v/>
      </c>
      <c r="C157" s="49" t="s">
        <v>479</v>
      </c>
      <c r="D157" s="35" t="str">
        <f>IFERROR(VLOOKUP($C157,'Entocentric lens DB'!$B$5:$T$309,MATCH('Entocentric lens DB'!$D$4,'Entocentric lens DB'!$B$4:$T$4,0),0),"")</f>
        <v/>
      </c>
      <c r="E157" s="35" t="str">
        <f>IFERROR(VLOOKUP($C157,'Entocentric lens DB'!$B$5:$T$309,MATCH('Entocentric lens DB'!$E$4,'Entocentric lens DB'!$B$4:$T$4,0),0),"")</f>
        <v/>
      </c>
      <c r="F157" s="35" t="str">
        <f>IFERROR(VLOOKUP($C157,'Entocentric lens DB'!$B$5:$T$309,MATCH('Entocentric lens DB'!$F$4,'Entocentric lens DB'!$B$4:$T$4,0),0),"")</f>
        <v/>
      </c>
      <c r="G157" s="35" t="str">
        <f>IFERROR(VLOOKUP($C157,'Entocentric lens DB'!$B$5:$T$309,MATCH('Entocentric lens DB'!$G$4,'Entocentric lens DB'!$B$4:$T$4,0),0),"")</f>
        <v/>
      </c>
      <c r="H157" s="35" t="str">
        <f>IFERROR(VLOOKUP($C157,'Entocentric lens DB'!$B$5:$T$309,MATCH('Entocentric lens DB'!$P$4,'Entocentric lens DB'!$B$4:$T$4,0),0),"")</f>
        <v/>
      </c>
      <c r="I157" s="42" t="str">
        <f>IFERROR(VLOOKUP($C157,'Entocentric lens DB'!$B$5:$T$309,MATCH('Entocentric lens DB'!$Q$4,'Entocentric lens DB'!$B$4:$T$4,0),0),"")</f>
        <v/>
      </c>
      <c r="J157" s="35" t="str">
        <f>IFERROR(VLOOKUP($I157,'Optotune lens DB'!$B$5:$I$23,MATCH('Optotune lens DB'!$I$4,'Optotune lens DB'!$B$4:$I$4,0),0),"")</f>
        <v/>
      </c>
      <c r="K157" s="3" t="s">
        <v>519</v>
      </c>
      <c r="M157" s="32" t="e">
        <f>VLOOKUP(C157,'Entocentric lens DB'!$B$5:$T$132,4,FALSE)</f>
        <v>#N/A</v>
      </c>
    </row>
    <row r="158" spans="2:13">
      <c r="B158" s="3" t="str">
        <f>IFERROR(VLOOKUP($C158,'Entocentric lens DB'!$B$5:$T$309,MATCH('Entocentric lens DB'!$C$4,'Entocentric lens DB'!$B$4:$T$4,0),0),"")</f>
        <v/>
      </c>
      <c r="C158" s="49" t="s">
        <v>480</v>
      </c>
      <c r="D158" s="35" t="str">
        <f>IFERROR(VLOOKUP($C158,'Entocentric lens DB'!$B$5:$T$309,MATCH('Entocentric lens DB'!$D$4,'Entocentric lens DB'!$B$4:$T$4,0),0),"")</f>
        <v/>
      </c>
      <c r="E158" s="35" t="str">
        <f>IFERROR(VLOOKUP($C158,'Entocentric lens DB'!$B$5:$T$309,MATCH('Entocentric lens DB'!$E$4,'Entocentric lens DB'!$B$4:$T$4,0),0),"")</f>
        <v/>
      </c>
      <c r="F158" s="35" t="str">
        <f>IFERROR(VLOOKUP($C158,'Entocentric lens DB'!$B$5:$T$309,MATCH('Entocentric lens DB'!$F$4,'Entocentric lens DB'!$B$4:$T$4,0),0),"")</f>
        <v/>
      </c>
      <c r="G158" s="35" t="str">
        <f>IFERROR(VLOOKUP($C158,'Entocentric lens DB'!$B$5:$T$309,MATCH('Entocentric lens DB'!$G$4,'Entocentric lens DB'!$B$4:$T$4,0),0),"")</f>
        <v/>
      </c>
      <c r="H158" s="35" t="str">
        <f>IFERROR(VLOOKUP($C158,'Entocentric lens DB'!$B$5:$T$309,MATCH('Entocentric lens DB'!$P$4,'Entocentric lens DB'!$B$4:$T$4,0),0),"")</f>
        <v/>
      </c>
      <c r="I158" s="42" t="str">
        <f>IFERROR(VLOOKUP($C158,'Entocentric lens DB'!$B$5:$T$309,MATCH('Entocentric lens DB'!$Q$4,'Entocentric lens DB'!$B$4:$T$4,0),0),"")</f>
        <v/>
      </c>
      <c r="J158" s="35" t="str">
        <f>IFERROR(VLOOKUP($I158,'Optotune lens DB'!$B$5:$I$23,MATCH('Optotune lens DB'!$I$4,'Optotune lens DB'!$B$4:$I$4,0),0),"")</f>
        <v/>
      </c>
      <c r="K158" s="3" t="s">
        <v>519</v>
      </c>
      <c r="M158" s="32" t="e">
        <f>VLOOKUP(C158,'Entocentric lens DB'!$B$5:$T$132,4,FALSE)</f>
        <v>#N/A</v>
      </c>
    </row>
    <row r="159" spans="2:13">
      <c r="B159" s="3" t="str">
        <f>IFERROR(VLOOKUP($C159,'Entocentric lens DB'!$B$5:$T$309,MATCH('Entocentric lens DB'!$C$4,'Entocentric lens DB'!$B$4:$T$4,0),0),"")</f>
        <v/>
      </c>
      <c r="C159" s="49" t="s">
        <v>481</v>
      </c>
      <c r="D159" s="35" t="str">
        <f>IFERROR(VLOOKUP($C159,'Entocentric lens DB'!$B$5:$T$309,MATCH('Entocentric lens DB'!$D$4,'Entocentric lens DB'!$B$4:$T$4,0),0),"")</f>
        <v/>
      </c>
      <c r="E159" s="35" t="str">
        <f>IFERROR(VLOOKUP($C159,'Entocentric lens DB'!$B$5:$T$309,MATCH('Entocentric lens DB'!$E$4,'Entocentric lens DB'!$B$4:$T$4,0),0),"")</f>
        <v/>
      </c>
      <c r="F159" s="35" t="str">
        <f>IFERROR(VLOOKUP($C159,'Entocentric lens DB'!$B$5:$T$309,MATCH('Entocentric lens DB'!$F$4,'Entocentric lens DB'!$B$4:$T$4,0),0),"")</f>
        <v/>
      </c>
      <c r="G159" s="35" t="str">
        <f>IFERROR(VLOOKUP($C159,'Entocentric lens DB'!$B$5:$T$309,MATCH('Entocentric lens DB'!$G$4,'Entocentric lens DB'!$B$4:$T$4,0),0),"")</f>
        <v/>
      </c>
      <c r="H159" s="35" t="str">
        <f>IFERROR(VLOOKUP($C159,'Entocentric lens DB'!$B$5:$T$309,MATCH('Entocentric lens DB'!$P$4,'Entocentric lens DB'!$B$4:$T$4,0),0),"")</f>
        <v/>
      </c>
      <c r="I159" s="42" t="str">
        <f>IFERROR(VLOOKUP($C159,'Entocentric lens DB'!$B$5:$T$309,MATCH('Entocentric lens DB'!$Q$4,'Entocentric lens DB'!$B$4:$T$4,0),0),"")</f>
        <v/>
      </c>
      <c r="J159" s="35" t="str">
        <f>IFERROR(VLOOKUP($I159,'Optotune lens DB'!$B$5:$I$23,MATCH('Optotune lens DB'!$I$4,'Optotune lens DB'!$B$4:$I$4,0),0),"")</f>
        <v/>
      </c>
      <c r="K159" s="3" t="s">
        <v>519</v>
      </c>
      <c r="M159" s="32" t="e">
        <f>VLOOKUP(C159,'Entocentric lens DB'!$B$5:$T$132,4,FALSE)</f>
        <v>#N/A</v>
      </c>
    </row>
    <row r="160" spans="2:13">
      <c r="B160" s="3" t="str">
        <f>IFERROR(VLOOKUP($C160,'Entocentric lens DB'!$B$5:$T$309,MATCH('Entocentric lens DB'!$C$4,'Entocentric lens DB'!$B$4:$T$4,0),0),"")</f>
        <v/>
      </c>
      <c r="C160" s="49" t="s">
        <v>482</v>
      </c>
      <c r="D160" s="35" t="str">
        <f>IFERROR(VLOOKUP($C160,'Entocentric lens DB'!$B$5:$T$309,MATCH('Entocentric lens DB'!$D$4,'Entocentric lens DB'!$B$4:$T$4,0),0),"")</f>
        <v/>
      </c>
      <c r="E160" s="35" t="str">
        <f>IFERROR(VLOOKUP($C160,'Entocentric lens DB'!$B$5:$T$309,MATCH('Entocentric lens DB'!$E$4,'Entocentric lens DB'!$B$4:$T$4,0),0),"")</f>
        <v/>
      </c>
      <c r="F160" s="35" t="str">
        <f>IFERROR(VLOOKUP($C160,'Entocentric lens DB'!$B$5:$T$309,MATCH('Entocentric lens DB'!$F$4,'Entocentric lens DB'!$B$4:$T$4,0),0),"")</f>
        <v/>
      </c>
      <c r="G160" s="35" t="str">
        <f>IFERROR(VLOOKUP($C160,'Entocentric lens DB'!$B$5:$T$309,MATCH('Entocentric lens DB'!$G$4,'Entocentric lens DB'!$B$4:$T$4,0),0),"")</f>
        <v/>
      </c>
      <c r="H160" s="35" t="str">
        <f>IFERROR(VLOOKUP($C160,'Entocentric lens DB'!$B$5:$T$309,MATCH('Entocentric lens DB'!$P$4,'Entocentric lens DB'!$B$4:$T$4,0),0),"")</f>
        <v/>
      </c>
      <c r="I160" s="42" t="str">
        <f>IFERROR(VLOOKUP($C160,'Entocentric lens DB'!$B$5:$T$309,MATCH('Entocentric lens DB'!$Q$4,'Entocentric lens DB'!$B$4:$T$4,0),0),"")</f>
        <v/>
      </c>
      <c r="J160" s="35" t="str">
        <f>IFERROR(VLOOKUP($I160,'Optotune lens DB'!$B$5:$I$23,MATCH('Optotune lens DB'!$I$4,'Optotune lens DB'!$B$4:$I$4,0),0),"")</f>
        <v/>
      </c>
      <c r="K160" s="3" t="s">
        <v>519</v>
      </c>
      <c r="M160" s="32" t="e">
        <f>VLOOKUP(C160,'Entocentric lens DB'!$B$5:$T$132,4,FALSE)</f>
        <v>#N/A</v>
      </c>
    </row>
    <row r="161" spans="2:13">
      <c r="B161" s="3" t="str">
        <f>IFERROR(VLOOKUP($C161,'Entocentric lens DB'!$B$5:$T$309,MATCH('Entocentric lens DB'!$C$4,'Entocentric lens DB'!$B$4:$T$4,0),0),"")</f>
        <v/>
      </c>
      <c r="C161" s="49" t="s">
        <v>483</v>
      </c>
      <c r="D161" s="35" t="str">
        <f>IFERROR(VLOOKUP($C161,'Entocentric lens DB'!$B$5:$T$309,MATCH('Entocentric lens DB'!$D$4,'Entocentric lens DB'!$B$4:$T$4,0),0),"")</f>
        <v/>
      </c>
      <c r="E161" s="35" t="str">
        <f>IFERROR(VLOOKUP($C161,'Entocentric lens DB'!$B$5:$T$309,MATCH('Entocentric lens DB'!$E$4,'Entocentric lens DB'!$B$4:$T$4,0),0),"")</f>
        <v/>
      </c>
      <c r="F161" s="35" t="str">
        <f>IFERROR(VLOOKUP($C161,'Entocentric lens DB'!$B$5:$T$309,MATCH('Entocentric lens DB'!$F$4,'Entocentric lens DB'!$B$4:$T$4,0),0),"")</f>
        <v/>
      </c>
      <c r="G161" s="35" t="str">
        <f>IFERROR(VLOOKUP($C161,'Entocentric lens DB'!$B$5:$T$309,MATCH('Entocentric lens DB'!$G$4,'Entocentric lens DB'!$B$4:$T$4,0),0),"")</f>
        <v/>
      </c>
      <c r="H161" s="35" t="str">
        <f>IFERROR(VLOOKUP($C161,'Entocentric lens DB'!$B$5:$T$309,MATCH('Entocentric lens DB'!$P$4,'Entocentric lens DB'!$B$4:$T$4,0),0),"")</f>
        <v/>
      </c>
      <c r="I161" s="42" t="str">
        <f>IFERROR(VLOOKUP($C161,'Entocentric lens DB'!$B$5:$T$309,MATCH('Entocentric lens DB'!$Q$4,'Entocentric lens DB'!$B$4:$T$4,0),0),"")</f>
        <v/>
      </c>
      <c r="J161" s="35" t="str">
        <f>IFERROR(VLOOKUP($I161,'Optotune lens DB'!$B$5:$I$23,MATCH('Optotune lens DB'!$I$4,'Optotune lens DB'!$B$4:$I$4,0),0),"")</f>
        <v/>
      </c>
      <c r="K161" s="3" t="s">
        <v>520</v>
      </c>
      <c r="M161" s="32" t="e">
        <f>VLOOKUP(C161,'Entocentric lens DB'!$B$5:$T$132,4,FALSE)</f>
        <v>#N/A</v>
      </c>
    </row>
    <row r="162" spans="2:13">
      <c r="B162" s="3" t="str">
        <f>IFERROR(VLOOKUP($C162,'Entocentric lens DB'!$B$5:$T$309,MATCH('Entocentric lens DB'!$C$4,'Entocentric lens DB'!$B$4:$T$4,0),0),"")</f>
        <v/>
      </c>
      <c r="C162" s="49" t="s">
        <v>521</v>
      </c>
      <c r="D162" s="35" t="str">
        <f>IFERROR(VLOOKUP($C162,'Entocentric lens DB'!$B$5:$T$309,MATCH('Entocentric lens DB'!$D$4,'Entocentric lens DB'!$B$4:$T$4,0),0),"")</f>
        <v/>
      </c>
      <c r="E162" s="35" t="str">
        <f>IFERROR(VLOOKUP($C162,'Entocentric lens DB'!$B$5:$T$309,MATCH('Entocentric lens DB'!$E$4,'Entocentric lens DB'!$B$4:$T$4,0),0),"")</f>
        <v/>
      </c>
      <c r="F162" s="35" t="str">
        <f>IFERROR(VLOOKUP($C162,'Entocentric lens DB'!$B$5:$T$309,MATCH('Entocentric lens DB'!$F$4,'Entocentric lens DB'!$B$4:$T$4,0),0),"")</f>
        <v/>
      </c>
      <c r="G162" s="35" t="str">
        <f>IFERROR(VLOOKUP($C162,'Entocentric lens DB'!$B$5:$T$309,MATCH('Entocentric lens DB'!$G$4,'Entocentric lens DB'!$B$4:$T$4,0),0),"")</f>
        <v/>
      </c>
      <c r="H162" s="35" t="str">
        <f>IFERROR(VLOOKUP($C162,'Entocentric lens DB'!$B$5:$T$309,MATCH('Entocentric lens DB'!$P$4,'Entocentric lens DB'!$B$4:$T$4,0),0),"")</f>
        <v/>
      </c>
      <c r="I162" s="42" t="str">
        <f>IFERROR(VLOOKUP($C162,'Entocentric lens DB'!$B$5:$T$309,MATCH('Entocentric lens DB'!$Q$4,'Entocentric lens DB'!$B$4:$T$4,0),0),"")</f>
        <v/>
      </c>
      <c r="J162" s="35" t="str">
        <f>IFERROR(VLOOKUP($I162,'Optotune lens DB'!$B$5:$I$23,MATCH('Optotune lens DB'!$I$4,'Optotune lens DB'!$B$4:$I$4,0),0),"")</f>
        <v/>
      </c>
      <c r="K162" s="3" t="s">
        <v>520</v>
      </c>
      <c r="M162" s="32" t="e">
        <f>VLOOKUP(C162,'Entocentric lens DB'!$B$5:$T$132,4,FALSE)</f>
        <v>#N/A</v>
      </c>
    </row>
    <row r="163" spans="2:13">
      <c r="B163" s="3" t="str">
        <f>IFERROR(VLOOKUP($C163,'Entocentric lens DB'!$B$5:$T$309,MATCH('Entocentric lens DB'!$C$4,'Entocentric lens DB'!$B$4:$T$4,0),0),"")</f>
        <v/>
      </c>
      <c r="C163" s="49" t="s">
        <v>522</v>
      </c>
      <c r="D163" s="35" t="str">
        <f>IFERROR(VLOOKUP($C163,'Entocentric lens DB'!$B$5:$T$309,MATCH('Entocentric lens DB'!$D$4,'Entocentric lens DB'!$B$4:$T$4,0),0),"")</f>
        <v/>
      </c>
      <c r="E163" s="35" t="str">
        <f>IFERROR(VLOOKUP($C163,'Entocentric lens DB'!$B$5:$T$309,MATCH('Entocentric lens DB'!$E$4,'Entocentric lens DB'!$B$4:$T$4,0),0),"")</f>
        <v/>
      </c>
      <c r="F163" s="35" t="str">
        <f>IFERROR(VLOOKUP($C163,'Entocentric lens DB'!$B$5:$T$309,MATCH('Entocentric lens DB'!$F$4,'Entocentric lens DB'!$B$4:$T$4,0),0),"")</f>
        <v/>
      </c>
      <c r="G163" s="35" t="str">
        <f>IFERROR(VLOOKUP($C163,'Entocentric lens DB'!$B$5:$T$309,MATCH('Entocentric lens DB'!$G$4,'Entocentric lens DB'!$B$4:$T$4,0),0),"")</f>
        <v/>
      </c>
      <c r="H163" s="35" t="str">
        <f>IFERROR(VLOOKUP($C163,'Entocentric lens DB'!$B$5:$T$309,MATCH('Entocentric lens DB'!$P$4,'Entocentric lens DB'!$B$4:$T$4,0),0),"")</f>
        <v/>
      </c>
      <c r="I163" s="42" t="str">
        <f>IFERROR(VLOOKUP($C163,'Entocentric lens DB'!$B$5:$T$309,MATCH('Entocentric lens DB'!$Q$4,'Entocentric lens DB'!$B$4:$T$4,0),0),"")</f>
        <v/>
      </c>
      <c r="J163" s="35" t="str">
        <f>IFERROR(VLOOKUP($I163,'Optotune lens DB'!$B$5:$I$23,MATCH('Optotune lens DB'!$I$4,'Optotune lens DB'!$B$4:$I$4,0),0),"")</f>
        <v/>
      </c>
      <c r="K163" s="3" t="s">
        <v>520</v>
      </c>
      <c r="M163" s="32" t="e">
        <f>VLOOKUP(C163,'Entocentric lens DB'!$B$5:$T$132,4,FALSE)</f>
        <v>#N/A</v>
      </c>
    </row>
    <row r="164" spans="2:13">
      <c r="B164" s="3" t="str">
        <f>IFERROR(VLOOKUP($C164,'Entocentric lens DB'!$B$5:$T$309,MATCH('Entocentric lens DB'!$C$4,'Entocentric lens DB'!$B$4:$T$4,0),0),"")</f>
        <v/>
      </c>
      <c r="C164" s="49" t="s">
        <v>523</v>
      </c>
      <c r="D164" s="35" t="str">
        <f>IFERROR(VLOOKUP($C164,'Entocentric lens DB'!$B$5:$T$309,MATCH('Entocentric lens DB'!$D$4,'Entocentric lens DB'!$B$4:$T$4,0),0),"")</f>
        <v/>
      </c>
      <c r="E164" s="35" t="str">
        <f>IFERROR(VLOOKUP($C164,'Entocentric lens DB'!$B$5:$T$309,MATCH('Entocentric lens DB'!$E$4,'Entocentric lens DB'!$B$4:$T$4,0),0),"")</f>
        <v/>
      </c>
      <c r="F164" s="35" t="str">
        <f>IFERROR(VLOOKUP($C164,'Entocentric lens DB'!$B$5:$T$309,MATCH('Entocentric lens DB'!$F$4,'Entocentric lens DB'!$B$4:$T$4,0),0),"")</f>
        <v/>
      </c>
      <c r="G164" s="35" t="str">
        <f>IFERROR(VLOOKUP($C164,'Entocentric lens DB'!$B$5:$T$309,MATCH('Entocentric lens DB'!$G$4,'Entocentric lens DB'!$B$4:$T$4,0),0),"")</f>
        <v/>
      </c>
      <c r="H164" s="35" t="str">
        <f>IFERROR(VLOOKUP($C164,'Entocentric lens DB'!$B$5:$T$309,MATCH('Entocentric lens DB'!$P$4,'Entocentric lens DB'!$B$4:$T$4,0),0),"")</f>
        <v/>
      </c>
      <c r="I164" s="42" t="str">
        <f>IFERROR(VLOOKUP($C164,'Entocentric lens DB'!$B$5:$T$309,MATCH('Entocentric lens DB'!$Q$4,'Entocentric lens DB'!$B$4:$T$4,0),0),"")</f>
        <v/>
      </c>
      <c r="J164" s="35" t="str">
        <f>IFERROR(VLOOKUP($I164,'Optotune lens DB'!$B$5:$I$23,MATCH('Optotune lens DB'!$I$4,'Optotune lens DB'!$B$4:$I$4,0),0),"")</f>
        <v/>
      </c>
      <c r="K164" s="3" t="s">
        <v>520</v>
      </c>
      <c r="M164" s="32" t="e">
        <f>VLOOKUP(C164,'Entocentric lens DB'!$B$5:$T$132,4,FALSE)</f>
        <v>#N/A</v>
      </c>
    </row>
    <row r="165" spans="2:13">
      <c r="B165" s="3" t="str">
        <f>IFERROR(VLOOKUP($C165,'Entocentric lens DB'!$B$5:$T$309,MATCH('Entocentric lens DB'!$C$4,'Entocentric lens DB'!$B$4:$T$4,0),0),"")</f>
        <v/>
      </c>
      <c r="C165" s="49" t="s">
        <v>524</v>
      </c>
      <c r="D165" s="35" t="str">
        <f>IFERROR(VLOOKUP($C165,'Entocentric lens DB'!$B$5:$T$309,MATCH('Entocentric lens DB'!$D$4,'Entocentric lens DB'!$B$4:$T$4,0),0),"")</f>
        <v/>
      </c>
      <c r="E165" s="35" t="str">
        <f>IFERROR(VLOOKUP($C165,'Entocentric lens DB'!$B$5:$T$309,MATCH('Entocentric lens DB'!$E$4,'Entocentric lens DB'!$B$4:$T$4,0),0),"")</f>
        <v/>
      </c>
      <c r="F165" s="35" t="str">
        <f>IFERROR(VLOOKUP($C165,'Entocentric lens DB'!$B$5:$T$309,MATCH('Entocentric lens DB'!$F$4,'Entocentric lens DB'!$B$4:$T$4,0),0),"")</f>
        <v/>
      </c>
      <c r="G165" s="35" t="str">
        <f>IFERROR(VLOOKUP($C165,'Entocentric lens DB'!$B$5:$T$309,MATCH('Entocentric lens DB'!$G$4,'Entocentric lens DB'!$B$4:$T$4,0),0),"")</f>
        <v/>
      </c>
      <c r="H165" s="35" t="str">
        <f>IFERROR(VLOOKUP($C165,'Entocentric lens DB'!$B$5:$T$309,MATCH('Entocentric lens DB'!$P$4,'Entocentric lens DB'!$B$4:$T$4,0),0),"")</f>
        <v/>
      </c>
      <c r="I165" s="42" t="str">
        <f>IFERROR(VLOOKUP($C165,'Entocentric lens DB'!$B$5:$T$309,MATCH('Entocentric lens DB'!$Q$4,'Entocentric lens DB'!$B$4:$T$4,0),0),"")</f>
        <v/>
      </c>
      <c r="J165" s="35" t="str">
        <f>IFERROR(VLOOKUP($I165,'Optotune lens DB'!$B$5:$I$23,MATCH('Optotune lens DB'!$I$4,'Optotune lens DB'!$B$4:$I$4,0),0),"")</f>
        <v/>
      </c>
      <c r="K165" s="3" t="s">
        <v>520</v>
      </c>
      <c r="M165" s="32" t="e">
        <f>VLOOKUP(C165,'Entocentric lens DB'!$B$5:$T$132,4,FALSE)</f>
        <v>#N/A</v>
      </c>
    </row>
    <row r="166" spans="2:13">
      <c r="B166" s="3" t="str">
        <f>IFERROR(VLOOKUP($C166,'Entocentric lens DB'!$B$5:$T$309,MATCH('Entocentric lens DB'!$C$4,'Entocentric lens DB'!$B$4:$T$4,0),0),"")</f>
        <v/>
      </c>
      <c r="C166" s="49" t="s">
        <v>525</v>
      </c>
      <c r="D166" s="35" t="str">
        <f>IFERROR(VLOOKUP($C166,'Entocentric lens DB'!$B$5:$T$309,MATCH('Entocentric lens DB'!$D$4,'Entocentric lens DB'!$B$4:$T$4,0),0),"")</f>
        <v/>
      </c>
      <c r="E166" s="35" t="str">
        <f>IFERROR(VLOOKUP($C166,'Entocentric lens DB'!$B$5:$T$309,MATCH('Entocentric lens DB'!$E$4,'Entocentric lens DB'!$B$4:$T$4,0),0),"")</f>
        <v/>
      </c>
      <c r="F166" s="35" t="str">
        <f>IFERROR(VLOOKUP($C166,'Entocentric lens DB'!$B$5:$T$309,MATCH('Entocentric lens DB'!$F$4,'Entocentric lens DB'!$B$4:$T$4,0),0),"")</f>
        <v/>
      </c>
      <c r="G166" s="35" t="str">
        <f>IFERROR(VLOOKUP($C166,'Entocentric lens DB'!$B$5:$T$309,MATCH('Entocentric lens DB'!$G$4,'Entocentric lens DB'!$B$4:$T$4,0),0),"")</f>
        <v/>
      </c>
      <c r="H166" s="35" t="str">
        <f>IFERROR(VLOOKUP($C166,'Entocentric lens DB'!$B$5:$T$309,MATCH('Entocentric lens DB'!$P$4,'Entocentric lens DB'!$B$4:$T$4,0),0),"")</f>
        <v/>
      </c>
      <c r="I166" s="42" t="str">
        <f>IFERROR(VLOOKUP($C166,'Entocentric lens DB'!$B$5:$T$309,MATCH('Entocentric lens DB'!$Q$4,'Entocentric lens DB'!$B$4:$T$4,0),0),"")</f>
        <v/>
      </c>
      <c r="J166" s="35" t="str">
        <f>IFERROR(VLOOKUP($I166,'Optotune lens DB'!$B$5:$I$23,MATCH('Optotune lens DB'!$I$4,'Optotune lens DB'!$B$4:$I$4,0),0),"")</f>
        <v/>
      </c>
      <c r="K166" s="3" t="s">
        <v>520</v>
      </c>
      <c r="M166" s="32" t="e">
        <f>VLOOKUP(C166,'Entocentric lens DB'!$B$5:$T$132,4,FALSE)</f>
        <v>#N/A</v>
      </c>
    </row>
    <row r="167" spans="2:13">
      <c r="B167" s="3" t="str">
        <f>IFERROR(VLOOKUP($C167,'Entocentric lens DB'!$B$5:$T$309,MATCH('Entocentric lens DB'!$C$4,'Entocentric lens DB'!$B$4:$T$4,0),0),"")</f>
        <v/>
      </c>
      <c r="C167" s="49" t="s">
        <v>526</v>
      </c>
      <c r="D167" s="35" t="str">
        <f>IFERROR(VLOOKUP($C167,'Entocentric lens DB'!$B$5:$T$309,MATCH('Entocentric lens DB'!$D$4,'Entocentric lens DB'!$B$4:$T$4,0),0),"")</f>
        <v/>
      </c>
      <c r="E167" s="35" t="str">
        <f>IFERROR(VLOOKUP($C167,'Entocentric lens DB'!$B$5:$T$309,MATCH('Entocentric lens DB'!$E$4,'Entocentric lens DB'!$B$4:$T$4,0),0),"")</f>
        <v/>
      </c>
      <c r="F167" s="35" t="str">
        <f>IFERROR(VLOOKUP($C167,'Entocentric lens DB'!$B$5:$T$309,MATCH('Entocentric lens DB'!$F$4,'Entocentric lens DB'!$B$4:$T$4,0),0),"")</f>
        <v/>
      </c>
      <c r="G167" s="35" t="str">
        <f>IFERROR(VLOOKUP($C167,'Entocentric lens DB'!$B$5:$T$309,MATCH('Entocentric lens DB'!$G$4,'Entocentric lens DB'!$B$4:$T$4,0),0),"")</f>
        <v/>
      </c>
      <c r="H167" s="35" t="str">
        <f>IFERROR(VLOOKUP($C167,'Entocentric lens DB'!$B$5:$T$309,MATCH('Entocentric lens DB'!$P$4,'Entocentric lens DB'!$B$4:$T$4,0),0),"")</f>
        <v/>
      </c>
      <c r="I167" s="42" t="str">
        <f>IFERROR(VLOOKUP($C167,'Entocentric lens DB'!$B$5:$T$309,MATCH('Entocentric lens DB'!$Q$4,'Entocentric lens DB'!$B$4:$T$4,0),0),"")</f>
        <v/>
      </c>
      <c r="J167" s="35" t="str">
        <f>IFERROR(VLOOKUP($I167,'Optotune lens DB'!$B$5:$I$23,MATCH('Optotune lens DB'!$I$4,'Optotune lens DB'!$B$4:$I$4,0),0),"")</f>
        <v/>
      </c>
      <c r="K167" s="3" t="s">
        <v>520</v>
      </c>
      <c r="M167" s="32" t="e">
        <f>VLOOKUP(C167,'Entocentric lens DB'!$B$5:$T$132,4,FALSE)</f>
        <v>#N/A</v>
      </c>
    </row>
    <row r="168" spans="2:13">
      <c r="B168" s="3" t="str">
        <f>IFERROR(VLOOKUP($C168,'Entocentric lens DB'!$B$5:$T$309,MATCH('Entocentric lens DB'!$C$4,'Entocentric lens DB'!$B$4:$T$4,0),0),"")</f>
        <v/>
      </c>
      <c r="C168" s="49" t="s">
        <v>527</v>
      </c>
      <c r="D168" s="35" t="str">
        <f>IFERROR(VLOOKUP($C168,'Entocentric lens DB'!$B$5:$T$309,MATCH('Entocentric lens DB'!$D$4,'Entocentric lens DB'!$B$4:$T$4,0),0),"")</f>
        <v/>
      </c>
      <c r="E168" s="35" t="str">
        <f>IFERROR(VLOOKUP($C168,'Entocentric lens DB'!$B$5:$T$309,MATCH('Entocentric lens DB'!$E$4,'Entocentric lens DB'!$B$4:$T$4,0),0),"")</f>
        <v/>
      </c>
      <c r="F168" s="35" t="str">
        <f>IFERROR(VLOOKUP($C168,'Entocentric lens DB'!$B$5:$T$309,MATCH('Entocentric lens DB'!$F$4,'Entocentric lens DB'!$B$4:$T$4,0),0),"")</f>
        <v/>
      </c>
      <c r="G168" s="35" t="str">
        <f>IFERROR(VLOOKUP($C168,'Entocentric lens DB'!$B$5:$T$309,MATCH('Entocentric lens DB'!$G$4,'Entocentric lens DB'!$B$4:$T$4,0),0),"")</f>
        <v/>
      </c>
      <c r="H168" s="35" t="str">
        <f>IFERROR(VLOOKUP($C168,'Entocentric lens DB'!$B$5:$T$309,MATCH('Entocentric lens DB'!$P$4,'Entocentric lens DB'!$B$4:$T$4,0),0),"")</f>
        <v/>
      </c>
      <c r="I168" s="42" t="str">
        <f>IFERROR(VLOOKUP($C168,'Entocentric lens DB'!$B$5:$T$309,MATCH('Entocentric lens DB'!$Q$4,'Entocentric lens DB'!$B$4:$T$4,0),0),"")</f>
        <v/>
      </c>
      <c r="J168" s="35" t="str">
        <f>IFERROR(VLOOKUP($I168,'Optotune lens DB'!$B$5:$I$23,MATCH('Optotune lens DB'!$I$4,'Optotune lens DB'!$B$4:$I$4,0),0),"")</f>
        <v/>
      </c>
      <c r="K168" s="3" t="s">
        <v>520</v>
      </c>
      <c r="M168" s="32" t="e">
        <f>VLOOKUP(C168,'Entocentric lens DB'!$B$5:$T$132,4,FALSE)</f>
        <v>#N/A</v>
      </c>
    </row>
    <row r="169" spans="2:13">
      <c r="B169" s="3" t="str">
        <f>IFERROR(VLOOKUP($C169,'Entocentric lens DB'!$B$5:$T$309,MATCH('Entocentric lens DB'!$C$4,'Entocentric lens DB'!$B$4:$T$4,0),0),"")</f>
        <v/>
      </c>
      <c r="C169" s="49" t="s">
        <v>528</v>
      </c>
      <c r="D169" s="35" t="str">
        <f>IFERROR(VLOOKUP($C169,'Entocentric lens DB'!$B$5:$T$309,MATCH('Entocentric lens DB'!$D$4,'Entocentric lens DB'!$B$4:$T$4,0),0),"")</f>
        <v/>
      </c>
      <c r="E169" s="35" t="str">
        <f>IFERROR(VLOOKUP($C169,'Entocentric lens DB'!$B$5:$T$309,MATCH('Entocentric lens DB'!$E$4,'Entocentric lens DB'!$B$4:$T$4,0),0),"")</f>
        <v/>
      </c>
      <c r="F169" s="35" t="str">
        <f>IFERROR(VLOOKUP($C169,'Entocentric lens DB'!$B$5:$T$309,MATCH('Entocentric lens DB'!$F$4,'Entocentric lens DB'!$B$4:$T$4,0),0),"")</f>
        <v/>
      </c>
      <c r="G169" s="35" t="str">
        <f>IFERROR(VLOOKUP($C169,'Entocentric lens DB'!$B$5:$T$309,MATCH('Entocentric lens DB'!$G$4,'Entocentric lens DB'!$B$4:$T$4,0),0),"")</f>
        <v/>
      </c>
      <c r="H169" s="35" t="str">
        <f>IFERROR(VLOOKUP($C169,'Entocentric lens DB'!$B$5:$T$309,MATCH('Entocentric lens DB'!$P$4,'Entocentric lens DB'!$B$4:$T$4,0),0),"")</f>
        <v/>
      </c>
      <c r="I169" s="42" t="str">
        <f>IFERROR(VLOOKUP($C169,'Entocentric lens DB'!$B$5:$T$309,MATCH('Entocentric lens DB'!$Q$4,'Entocentric lens DB'!$B$4:$T$4,0),0),"")</f>
        <v/>
      </c>
      <c r="J169" s="35" t="str">
        <f>IFERROR(VLOOKUP($I169,'Optotune lens DB'!$B$5:$I$23,MATCH('Optotune lens DB'!$I$4,'Optotune lens DB'!$B$4:$I$4,0),0),"")</f>
        <v/>
      </c>
      <c r="K169" s="3" t="s">
        <v>520</v>
      </c>
      <c r="M169" s="32" t="e">
        <f>VLOOKUP(C169,'Entocentric lens DB'!$B$5:$T$132,4,FALSE)</f>
        <v>#N/A</v>
      </c>
    </row>
    <row r="170" spans="2:13">
      <c r="B170" s="3" t="str">
        <f>IFERROR(VLOOKUP($C170,'Entocentric lens DB'!$B$5:$T$309,MATCH('Entocentric lens DB'!$C$4,'Entocentric lens DB'!$B$4:$T$4,0),0),"")</f>
        <v/>
      </c>
      <c r="C170" s="49" t="s">
        <v>529</v>
      </c>
      <c r="D170" s="35" t="str">
        <f>IFERROR(VLOOKUP($C170,'Entocentric lens DB'!$B$5:$T$309,MATCH('Entocentric lens DB'!$D$4,'Entocentric lens DB'!$B$4:$T$4,0),0),"")</f>
        <v/>
      </c>
      <c r="E170" s="35" t="str">
        <f>IFERROR(VLOOKUP($C170,'Entocentric lens DB'!$B$5:$T$309,MATCH('Entocentric lens DB'!$E$4,'Entocentric lens DB'!$B$4:$T$4,0),0),"")</f>
        <v/>
      </c>
      <c r="F170" s="35" t="str">
        <f>IFERROR(VLOOKUP($C170,'Entocentric lens DB'!$B$5:$T$309,MATCH('Entocentric lens DB'!$F$4,'Entocentric lens DB'!$B$4:$T$4,0),0),"")</f>
        <v/>
      </c>
      <c r="G170" s="35" t="str">
        <f>IFERROR(VLOOKUP($C170,'Entocentric lens DB'!$B$5:$T$309,MATCH('Entocentric lens DB'!$G$4,'Entocentric lens DB'!$B$4:$T$4,0),0),"")</f>
        <v/>
      </c>
      <c r="H170" s="35" t="str">
        <f>IFERROR(VLOOKUP($C170,'Entocentric lens DB'!$B$5:$T$309,MATCH('Entocentric lens DB'!$P$4,'Entocentric lens DB'!$B$4:$T$4,0),0),"")</f>
        <v/>
      </c>
      <c r="I170" s="42" t="str">
        <f>IFERROR(VLOOKUP($C170,'Entocentric lens DB'!$B$5:$T$309,MATCH('Entocentric lens DB'!$Q$4,'Entocentric lens DB'!$B$4:$T$4,0),0),"")</f>
        <v/>
      </c>
      <c r="J170" s="35" t="str">
        <f>IFERROR(VLOOKUP($I170,'Optotune lens DB'!$B$5:$I$23,MATCH('Optotune lens DB'!$I$4,'Optotune lens DB'!$B$4:$I$4,0),0),"")</f>
        <v/>
      </c>
      <c r="K170" s="3" t="s">
        <v>520</v>
      </c>
      <c r="M170" s="32" t="e">
        <f>VLOOKUP(C170,'Entocentric lens DB'!$B$5:$T$132,4,FALSE)</f>
        <v>#N/A</v>
      </c>
    </row>
    <row r="171" spans="2:13">
      <c r="B171" s="3" t="str">
        <f>IFERROR(VLOOKUP($C171,'Entocentric lens DB'!$B$5:$T$309,MATCH('Entocentric lens DB'!$C$4,'Entocentric lens DB'!$B$4:$T$4,0),0),"")</f>
        <v/>
      </c>
      <c r="C171" s="49" t="s">
        <v>530</v>
      </c>
      <c r="D171" s="35" t="str">
        <f>IFERROR(VLOOKUP($C171,'Entocentric lens DB'!$B$5:$T$309,MATCH('Entocentric lens DB'!$D$4,'Entocentric lens DB'!$B$4:$T$4,0),0),"")</f>
        <v/>
      </c>
      <c r="E171" s="35" t="str">
        <f>IFERROR(VLOOKUP($C171,'Entocentric lens DB'!$B$5:$T$309,MATCH('Entocentric lens DB'!$E$4,'Entocentric lens DB'!$B$4:$T$4,0),0),"")</f>
        <v/>
      </c>
      <c r="F171" s="35" t="str">
        <f>IFERROR(VLOOKUP($C171,'Entocentric lens DB'!$B$5:$T$309,MATCH('Entocentric lens DB'!$F$4,'Entocentric lens DB'!$B$4:$T$4,0),0),"")</f>
        <v/>
      </c>
      <c r="G171" s="35" t="str">
        <f>IFERROR(VLOOKUP($C171,'Entocentric lens DB'!$B$5:$T$309,MATCH('Entocentric lens DB'!$G$4,'Entocentric lens DB'!$B$4:$T$4,0),0),"")</f>
        <v/>
      </c>
      <c r="H171" s="35" t="str">
        <f>IFERROR(VLOOKUP($C171,'Entocentric lens DB'!$B$5:$T$309,MATCH('Entocentric lens DB'!$P$4,'Entocentric lens DB'!$B$4:$T$4,0),0),"")</f>
        <v/>
      </c>
      <c r="I171" s="42" t="str">
        <f>IFERROR(VLOOKUP($C171,'Entocentric lens DB'!$B$5:$T$309,MATCH('Entocentric lens DB'!$Q$4,'Entocentric lens DB'!$B$4:$T$4,0),0),"")</f>
        <v/>
      </c>
      <c r="J171" s="35" t="str">
        <f>IFERROR(VLOOKUP($I171,'Optotune lens DB'!$B$5:$I$23,MATCH('Optotune lens DB'!$I$4,'Optotune lens DB'!$B$4:$I$4,0),0),"")</f>
        <v/>
      </c>
      <c r="K171" s="3" t="s">
        <v>520</v>
      </c>
      <c r="M171" s="32" t="e">
        <f>VLOOKUP(C171,'Entocentric lens DB'!$B$5:$T$132,4,FALSE)</f>
        <v>#N/A</v>
      </c>
    </row>
    <row r="172" spans="2:13">
      <c r="B172" s="3" t="str">
        <f>IFERROR(VLOOKUP($C172,'Entocentric lens DB'!$B$5:$T$309,MATCH('Entocentric lens DB'!$C$4,'Entocentric lens DB'!$B$4:$T$4,0),0),"")</f>
        <v/>
      </c>
      <c r="C172" s="49" t="s">
        <v>531</v>
      </c>
      <c r="D172" s="35" t="str">
        <f>IFERROR(VLOOKUP($C172,'Entocentric lens DB'!$B$5:$T$309,MATCH('Entocentric lens DB'!$D$4,'Entocentric lens DB'!$B$4:$T$4,0),0),"")</f>
        <v/>
      </c>
      <c r="E172" s="35" t="str">
        <f>IFERROR(VLOOKUP($C172,'Entocentric lens DB'!$B$5:$T$309,MATCH('Entocentric lens DB'!$E$4,'Entocentric lens DB'!$B$4:$T$4,0),0),"")</f>
        <v/>
      </c>
      <c r="F172" s="35" t="str">
        <f>IFERROR(VLOOKUP($C172,'Entocentric lens DB'!$B$5:$T$309,MATCH('Entocentric lens DB'!$F$4,'Entocentric lens DB'!$B$4:$T$4,0),0),"")</f>
        <v/>
      </c>
      <c r="G172" s="35" t="str">
        <f>IFERROR(VLOOKUP($C172,'Entocentric lens DB'!$B$5:$T$309,MATCH('Entocentric lens DB'!$G$4,'Entocentric lens DB'!$B$4:$T$4,0),0),"")</f>
        <v/>
      </c>
      <c r="H172" s="35" t="str">
        <f>IFERROR(VLOOKUP($C172,'Entocentric lens DB'!$B$5:$T$309,MATCH('Entocentric lens DB'!$P$4,'Entocentric lens DB'!$B$4:$T$4,0),0),"")</f>
        <v/>
      </c>
      <c r="I172" s="42" t="str">
        <f>IFERROR(VLOOKUP($C172,'Entocentric lens DB'!$B$5:$T$309,MATCH('Entocentric lens DB'!$Q$4,'Entocentric lens DB'!$B$4:$T$4,0),0),"")</f>
        <v/>
      </c>
      <c r="J172" s="35" t="str">
        <f>IFERROR(VLOOKUP($I172,'Optotune lens DB'!$B$5:$I$23,MATCH('Optotune lens DB'!$I$4,'Optotune lens DB'!$B$4:$I$4,0),0),"")</f>
        <v/>
      </c>
      <c r="K172" s="3" t="s">
        <v>520</v>
      </c>
      <c r="M172" s="32" t="e">
        <f>VLOOKUP(C172,'Entocentric lens DB'!$B$5:$T$132,4,FALSE)</f>
        <v>#N/A</v>
      </c>
    </row>
    <row r="173" spans="2:13">
      <c r="B173" s="3" t="str">
        <f>IFERROR(VLOOKUP($C173,'Entocentric lens DB'!$B$5:$T$309,MATCH('Entocentric lens DB'!$C$4,'Entocentric lens DB'!$B$4:$T$4,0),0),"")</f>
        <v/>
      </c>
      <c r="C173" s="49" t="s">
        <v>532</v>
      </c>
      <c r="D173" s="35" t="str">
        <f>IFERROR(VLOOKUP($C173,'Entocentric lens DB'!$B$5:$T$309,MATCH('Entocentric lens DB'!$D$4,'Entocentric lens DB'!$B$4:$T$4,0),0),"")</f>
        <v/>
      </c>
      <c r="E173" s="35" t="str">
        <f>IFERROR(VLOOKUP($C173,'Entocentric lens DB'!$B$5:$T$309,MATCH('Entocentric lens DB'!$E$4,'Entocentric lens DB'!$B$4:$T$4,0),0),"")</f>
        <v/>
      </c>
      <c r="F173" s="35" t="str">
        <f>IFERROR(VLOOKUP($C173,'Entocentric lens DB'!$B$5:$T$309,MATCH('Entocentric lens DB'!$F$4,'Entocentric lens DB'!$B$4:$T$4,0),0),"")</f>
        <v/>
      </c>
      <c r="G173" s="35" t="str">
        <f>IFERROR(VLOOKUP($C173,'Entocentric lens DB'!$B$5:$T$309,MATCH('Entocentric lens DB'!$G$4,'Entocentric lens DB'!$B$4:$T$4,0),0),"")</f>
        <v/>
      </c>
      <c r="H173" s="35" t="str">
        <f>IFERROR(VLOOKUP($C173,'Entocentric lens DB'!$B$5:$T$309,MATCH('Entocentric lens DB'!$P$4,'Entocentric lens DB'!$B$4:$T$4,0),0),"")</f>
        <v/>
      </c>
      <c r="I173" s="42" t="str">
        <f>IFERROR(VLOOKUP($C173,'Entocentric lens DB'!$B$5:$T$309,MATCH('Entocentric lens DB'!$Q$4,'Entocentric lens DB'!$B$4:$T$4,0),0),"")</f>
        <v/>
      </c>
      <c r="J173" s="35" t="str">
        <f>IFERROR(VLOOKUP($I173,'Optotune lens DB'!$B$5:$I$23,MATCH('Optotune lens DB'!$I$4,'Optotune lens DB'!$B$4:$I$4,0),0),"")</f>
        <v/>
      </c>
      <c r="K173" s="3" t="s">
        <v>520</v>
      </c>
      <c r="M173" s="32" t="e">
        <f>VLOOKUP(C173,'Entocentric lens DB'!$B$5:$T$132,4,FALSE)</f>
        <v>#N/A</v>
      </c>
    </row>
    <row r="174" spans="2:13">
      <c r="B174" s="3" t="str">
        <f>IFERROR(VLOOKUP($C174,'Entocentric lens DB'!$B$5:$T$309,MATCH('Entocentric lens DB'!$C$4,'Entocentric lens DB'!$B$4:$T$4,0),0),"")</f>
        <v/>
      </c>
      <c r="C174" s="49" t="s">
        <v>533</v>
      </c>
      <c r="D174" s="35" t="str">
        <f>IFERROR(VLOOKUP($C174,'Entocentric lens DB'!$B$5:$T$309,MATCH('Entocentric lens DB'!$D$4,'Entocentric lens DB'!$B$4:$T$4,0),0),"")</f>
        <v/>
      </c>
      <c r="E174" s="35" t="str">
        <f>IFERROR(VLOOKUP($C174,'Entocentric lens DB'!$B$5:$T$309,MATCH('Entocentric lens DB'!$E$4,'Entocentric lens DB'!$B$4:$T$4,0),0),"")</f>
        <v/>
      </c>
      <c r="F174" s="35" t="str">
        <f>IFERROR(VLOOKUP($C174,'Entocentric lens DB'!$B$5:$T$309,MATCH('Entocentric lens DB'!$F$4,'Entocentric lens DB'!$B$4:$T$4,0),0),"")</f>
        <v/>
      </c>
      <c r="G174" s="35" t="str">
        <f>IFERROR(VLOOKUP($C174,'Entocentric lens DB'!$B$5:$T$309,MATCH('Entocentric lens DB'!$G$4,'Entocentric lens DB'!$B$4:$T$4,0),0),"")</f>
        <v/>
      </c>
      <c r="H174" s="35" t="str">
        <f>IFERROR(VLOOKUP($C174,'Entocentric lens DB'!$B$5:$T$309,MATCH('Entocentric lens DB'!$P$4,'Entocentric lens DB'!$B$4:$T$4,0),0),"")</f>
        <v/>
      </c>
      <c r="I174" s="42" t="str">
        <f>IFERROR(VLOOKUP($C174,'Entocentric lens DB'!$B$5:$T$309,MATCH('Entocentric lens DB'!$Q$4,'Entocentric lens DB'!$B$4:$T$4,0),0),"")</f>
        <v/>
      </c>
      <c r="J174" s="35" t="str">
        <f>IFERROR(VLOOKUP($I174,'Optotune lens DB'!$B$5:$I$23,MATCH('Optotune lens DB'!$I$4,'Optotune lens DB'!$B$4:$I$4,0),0),"")</f>
        <v/>
      </c>
      <c r="K174" s="3" t="s">
        <v>520</v>
      </c>
      <c r="M174" s="32" t="e">
        <f>VLOOKUP(C174,'Entocentric lens DB'!$B$5:$T$132,4,FALSE)</f>
        <v>#N/A</v>
      </c>
    </row>
    <row r="175" spans="2:13">
      <c r="B175" s="3" t="str">
        <f>IFERROR(VLOOKUP($C175,'Entocentric lens DB'!$B$5:$T$309,MATCH('Entocentric lens DB'!$C$4,'Entocentric lens DB'!$B$4:$T$4,0),0),"")</f>
        <v/>
      </c>
      <c r="C175" s="49" t="s">
        <v>534</v>
      </c>
      <c r="D175" s="35" t="str">
        <f>IFERROR(VLOOKUP($C175,'Entocentric lens DB'!$B$5:$T$309,MATCH('Entocentric lens DB'!$D$4,'Entocentric lens DB'!$B$4:$T$4,0),0),"")</f>
        <v/>
      </c>
      <c r="E175" s="35" t="str">
        <f>IFERROR(VLOOKUP($C175,'Entocentric lens DB'!$B$5:$T$309,MATCH('Entocentric lens DB'!$E$4,'Entocentric lens DB'!$B$4:$T$4,0),0),"")</f>
        <v/>
      </c>
      <c r="F175" s="35" t="str">
        <f>IFERROR(VLOOKUP($C175,'Entocentric lens DB'!$B$5:$T$309,MATCH('Entocentric lens DB'!$F$4,'Entocentric lens DB'!$B$4:$T$4,0),0),"")</f>
        <v/>
      </c>
      <c r="G175" s="35" t="str">
        <f>IFERROR(VLOOKUP($C175,'Entocentric lens DB'!$B$5:$T$309,MATCH('Entocentric lens DB'!$G$4,'Entocentric lens DB'!$B$4:$T$4,0),0),"")</f>
        <v/>
      </c>
      <c r="H175" s="35" t="str">
        <f>IFERROR(VLOOKUP($C175,'Entocentric lens DB'!$B$5:$T$309,MATCH('Entocentric lens DB'!$P$4,'Entocentric lens DB'!$B$4:$T$4,0),0),"")</f>
        <v/>
      </c>
      <c r="I175" s="42" t="str">
        <f>IFERROR(VLOOKUP($C175,'Entocentric lens DB'!$B$5:$T$309,MATCH('Entocentric lens DB'!$Q$4,'Entocentric lens DB'!$B$4:$T$4,0),0),"")</f>
        <v/>
      </c>
      <c r="J175" s="35" t="str">
        <f>IFERROR(VLOOKUP($I175,'Optotune lens DB'!$B$5:$I$23,MATCH('Optotune lens DB'!$I$4,'Optotune lens DB'!$B$4:$I$4,0),0),"")</f>
        <v/>
      </c>
      <c r="K175" s="3" t="s">
        <v>520</v>
      </c>
      <c r="M175" s="32" t="e">
        <f>VLOOKUP(C175,'Entocentric lens DB'!$B$5:$T$132,4,FALSE)</f>
        <v>#N/A</v>
      </c>
    </row>
    <row r="176" spans="2:13">
      <c r="B176" s="3" t="str">
        <f>IFERROR(VLOOKUP($C176,'Entocentric lens DB'!$B$5:$T$309,MATCH('Entocentric lens DB'!$C$4,'Entocentric lens DB'!$B$4:$T$4,0),0),"")</f>
        <v/>
      </c>
      <c r="C176" s="49" t="s">
        <v>535</v>
      </c>
      <c r="D176" s="35" t="str">
        <f>IFERROR(VLOOKUP($C176,'Entocentric lens DB'!$B$5:$T$309,MATCH('Entocentric lens DB'!$D$4,'Entocentric lens DB'!$B$4:$T$4,0),0),"")</f>
        <v/>
      </c>
      <c r="E176" s="35" t="str">
        <f>IFERROR(VLOOKUP($C176,'Entocentric lens DB'!$B$5:$T$309,MATCH('Entocentric lens DB'!$E$4,'Entocentric lens DB'!$B$4:$T$4,0),0),"")</f>
        <v/>
      </c>
      <c r="F176" s="35" t="str">
        <f>IFERROR(VLOOKUP($C176,'Entocentric lens DB'!$B$5:$T$309,MATCH('Entocentric lens DB'!$F$4,'Entocentric lens DB'!$B$4:$T$4,0),0),"")</f>
        <v/>
      </c>
      <c r="G176" s="35" t="str">
        <f>IFERROR(VLOOKUP($C176,'Entocentric lens DB'!$B$5:$T$309,MATCH('Entocentric lens DB'!$G$4,'Entocentric lens DB'!$B$4:$T$4,0),0),"")</f>
        <v/>
      </c>
      <c r="H176" s="35" t="str">
        <f>IFERROR(VLOOKUP($C176,'Entocentric lens DB'!$B$5:$T$309,MATCH('Entocentric lens DB'!$P$4,'Entocentric lens DB'!$B$4:$T$4,0),0),"")</f>
        <v/>
      </c>
      <c r="I176" s="42" t="str">
        <f>IFERROR(VLOOKUP($C176,'Entocentric lens DB'!$B$5:$T$309,MATCH('Entocentric lens DB'!$Q$4,'Entocentric lens DB'!$B$4:$T$4,0),0),"")</f>
        <v/>
      </c>
      <c r="J176" s="35" t="str">
        <f>IFERROR(VLOOKUP($I176,'Optotune lens DB'!$B$5:$I$23,MATCH('Optotune lens DB'!$I$4,'Optotune lens DB'!$B$4:$I$4,0),0),"")</f>
        <v/>
      </c>
      <c r="K176" s="3" t="s">
        <v>520</v>
      </c>
      <c r="M176" s="32" t="e">
        <f>VLOOKUP(C176,'Entocentric lens DB'!$B$5:$T$132,4,FALSE)</f>
        <v>#N/A</v>
      </c>
    </row>
    <row r="177" spans="2:13">
      <c r="B177" s="3" t="str">
        <f>IFERROR(VLOOKUP($C177,'Entocentric lens DB'!$B$5:$T$309,MATCH('Entocentric lens DB'!$C$4,'Entocentric lens DB'!$B$4:$T$4,0),0),"")</f>
        <v/>
      </c>
      <c r="C177" s="49" t="s">
        <v>536</v>
      </c>
      <c r="D177" s="35" t="str">
        <f>IFERROR(VLOOKUP($C177,'Entocentric lens DB'!$B$5:$T$309,MATCH('Entocentric lens DB'!$D$4,'Entocentric lens DB'!$B$4:$T$4,0),0),"")</f>
        <v/>
      </c>
      <c r="E177" s="35" t="str">
        <f>IFERROR(VLOOKUP($C177,'Entocentric lens DB'!$B$5:$T$309,MATCH('Entocentric lens DB'!$E$4,'Entocentric lens DB'!$B$4:$T$4,0),0),"")</f>
        <v/>
      </c>
      <c r="F177" s="35" t="str">
        <f>IFERROR(VLOOKUP($C177,'Entocentric lens DB'!$B$5:$T$309,MATCH('Entocentric lens DB'!$F$4,'Entocentric lens DB'!$B$4:$T$4,0),0),"")</f>
        <v/>
      </c>
      <c r="G177" s="35" t="str">
        <f>IFERROR(VLOOKUP($C177,'Entocentric lens DB'!$B$5:$T$309,MATCH('Entocentric lens DB'!$G$4,'Entocentric lens DB'!$B$4:$T$4,0),0),"")</f>
        <v/>
      </c>
      <c r="H177" s="35" t="str">
        <f>IFERROR(VLOOKUP($C177,'Entocentric lens DB'!$B$5:$T$309,MATCH('Entocentric lens DB'!$P$4,'Entocentric lens DB'!$B$4:$T$4,0),0),"")</f>
        <v/>
      </c>
      <c r="I177" s="42" t="str">
        <f>IFERROR(VLOOKUP($C177,'Entocentric lens DB'!$B$5:$T$309,MATCH('Entocentric lens DB'!$Q$4,'Entocentric lens DB'!$B$4:$T$4,0),0),"")</f>
        <v/>
      </c>
      <c r="J177" s="35" t="str">
        <f>IFERROR(VLOOKUP($I177,'Optotune lens DB'!$B$5:$I$23,MATCH('Optotune lens DB'!$I$4,'Optotune lens DB'!$B$4:$I$4,0),0),"")</f>
        <v/>
      </c>
      <c r="K177" s="3" t="s">
        <v>520</v>
      </c>
      <c r="M177" s="32" t="e">
        <f>VLOOKUP(C177,'Entocentric lens DB'!$B$5:$T$132,4,FALSE)</f>
        <v>#N/A</v>
      </c>
    </row>
  </sheetData>
  <phoneticPr fontId="20" type="noConversion"/>
  <dataValidations count="4">
    <dataValidation type="list" allowBlank="1" showInputMessage="1" showErrorMessage="1" sqref="H5:H177 J5:J177" xr:uid="{00000000-0002-0000-2600-000000000000}">
      <formula1>Prices</formula1>
    </dataValidation>
    <dataValidation type="list" allowBlank="1" showInputMessage="1" showErrorMessage="1" sqref="G5:G177" xr:uid="{00000000-0002-0000-2600-000001000000}">
      <formula1>Filter</formula1>
    </dataValidation>
    <dataValidation type="list" allowBlank="1" showInputMessage="1" showErrorMessage="1" sqref="F5:F177" xr:uid="{00000000-0002-0000-2600-000002000000}">
      <formula1>Formats</formula1>
    </dataValidation>
    <dataValidation type="list" allowBlank="1" showInputMessage="1" showErrorMessage="1" sqref="E5:E177" xr:uid="{00000000-0002-0000-2600-000003000000}">
      <formula1>Mounts</formula1>
    </dataValidation>
  </dataValidations>
  <hyperlinks>
    <hyperlink ref="B2" location="Overview!A1" display="Back to overview" xr:uid="{00000000-0004-0000-2600-000000000000}"/>
  </hyperlinks>
  <pageMargins left="0.3" right="0.3" top="0.5" bottom="0.5" header="0.1" footer="0.1"/>
  <pageSetup paperSize="9" orientation="landscape" r:id="rId1"/>
  <legacy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H19"/>
  <sheetViews>
    <sheetView showGridLines="0" zoomScale="115" zoomScaleNormal="115" workbookViewId="0">
      <selection activeCell="A2" sqref="A2"/>
    </sheetView>
  </sheetViews>
  <sheetFormatPr defaultColWidth="9.140625" defaultRowHeight="15"/>
  <cols>
    <col min="1" max="1" width="2.28515625" style="3" customWidth="1"/>
    <col min="2" max="2" width="25.28515625" style="3" customWidth="1"/>
    <col min="3" max="3" width="14.140625" style="3" customWidth="1"/>
    <col min="4" max="6" width="10.85546875" style="3" customWidth="1"/>
    <col min="7" max="7" width="12.140625" style="3" customWidth="1"/>
    <col min="8" max="8" width="14.5703125" style="3" customWidth="1"/>
    <col min="9" max="9" width="9.140625" style="3"/>
    <col min="10" max="10" width="19.42578125" style="3" customWidth="1"/>
    <col min="11" max="11" width="17.42578125" style="3" customWidth="1"/>
    <col min="12" max="12" width="11" style="3" customWidth="1"/>
    <col min="13" max="13" width="29.7109375" style="3" customWidth="1"/>
    <col min="14" max="16384" width="9.140625" style="3"/>
  </cols>
  <sheetData>
    <row r="1" spans="1:8" ht="18.75">
      <c r="A1" s="2"/>
      <c r="B1" s="7" t="s">
        <v>90</v>
      </c>
      <c r="C1" s="2"/>
      <c r="D1" s="2"/>
      <c r="E1" s="2"/>
      <c r="F1" s="2"/>
      <c r="G1" s="2"/>
      <c r="H1" s="2"/>
    </row>
    <row r="2" spans="1:8">
      <c r="B2" s="8" t="s">
        <v>60</v>
      </c>
    </row>
    <row r="3" spans="1:8" ht="15.75" thickBot="1"/>
    <row r="4" spans="1:8" ht="31.5" thickTop="1" thickBot="1">
      <c r="B4" s="4" t="s">
        <v>91</v>
      </c>
      <c r="C4" s="4" t="s">
        <v>100</v>
      </c>
      <c r="D4" s="4" t="s">
        <v>256</v>
      </c>
      <c r="E4" s="4" t="s">
        <v>124</v>
      </c>
    </row>
    <row r="5" spans="1:8" ht="15.75" thickTop="1">
      <c r="B5" s="28"/>
      <c r="C5" s="29"/>
      <c r="D5" s="29"/>
    </row>
    <row r="6" spans="1:8">
      <c r="B6" s="28" t="s">
        <v>92</v>
      </c>
      <c r="C6" s="29" t="s">
        <v>70</v>
      </c>
      <c r="D6" s="29" t="s">
        <v>13</v>
      </c>
      <c r="E6" s="57" t="s">
        <v>125</v>
      </c>
    </row>
    <row r="7" spans="1:8">
      <c r="B7" s="28" t="s">
        <v>223</v>
      </c>
      <c r="C7" s="29" t="s">
        <v>73</v>
      </c>
      <c r="D7" s="29" t="s">
        <v>3</v>
      </c>
      <c r="E7" s="57" t="s">
        <v>126</v>
      </c>
    </row>
    <row r="8" spans="1:8">
      <c r="B8" s="28" t="s">
        <v>94</v>
      </c>
      <c r="C8" s="29" t="s">
        <v>76</v>
      </c>
      <c r="D8" s="29" t="s">
        <v>38</v>
      </c>
      <c r="E8" s="57" t="s">
        <v>127</v>
      </c>
    </row>
    <row r="9" spans="1:8">
      <c r="B9" s="28" t="s">
        <v>95</v>
      </c>
      <c r="C9" s="29" t="s">
        <v>78</v>
      </c>
      <c r="D9" s="29" t="s">
        <v>123</v>
      </c>
      <c r="E9" s="57" t="s">
        <v>128</v>
      </c>
    </row>
    <row r="10" spans="1:8">
      <c r="B10" s="28" t="s">
        <v>96</v>
      </c>
      <c r="C10" s="29" t="s">
        <v>186</v>
      </c>
      <c r="D10" s="29"/>
      <c r="E10" s="57" t="s">
        <v>129</v>
      </c>
    </row>
    <row r="11" spans="1:8">
      <c r="B11" s="28" t="s">
        <v>93</v>
      </c>
      <c r="C11" s="29"/>
      <c r="D11" s="31" t="s">
        <v>87</v>
      </c>
      <c r="E11" s="57" t="s">
        <v>615</v>
      </c>
    </row>
    <row r="12" spans="1:8">
      <c r="B12" s="28" t="s">
        <v>97</v>
      </c>
      <c r="C12" s="31" t="s">
        <v>87</v>
      </c>
    </row>
    <row r="13" spans="1:8">
      <c r="B13" s="28" t="s">
        <v>98</v>
      </c>
      <c r="C13" s="29"/>
      <c r="E13" s="31" t="s">
        <v>87</v>
      </c>
    </row>
    <row r="14" spans="1:8">
      <c r="B14" s="28" t="s">
        <v>99</v>
      </c>
      <c r="C14" s="29"/>
    </row>
    <row r="15" spans="1:8">
      <c r="B15" s="28" t="s">
        <v>132</v>
      </c>
      <c r="C15" s="29"/>
    </row>
    <row r="16" spans="1:8">
      <c r="B16" s="28" t="s">
        <v>133</v>
      </c>
      <c r="C16" s="29"/>
    </row>
    <row r="17" spans="2:8">
      <c r="B17" s="28"/>
      <c r="C17" s="29"/>
      <c r="D17" s="1"/>
      <c r="E17" s="1"/>
      <c r="F17" s="1"/>
      <c r="G17" s="1"/>
      <c r="H17" s="1"/>
    </row>
    <row r="18" spans="2:8">
      <c r="B18" s="31" t="s">
        <v>87</v>
      </c>
      <c r="C18" s="29"/>
    </row>
    <row r="19" spans="2:8">
      <c r="B19" s="1"/>
      <c r="C19" s="1"/>
    </row>
  </sheetData>
  <phoneticPr fontId="20" type="noConversion"/>
  <hyperlinks>
    <hyperlink ref="B2" location="Overview!A1" display="Back to overview" xr:uid="{00000000-0004-0000-2700-000000000000}"/>
  </hyperlinks>
  <pageMargins left="0.3" right="0.3" top="0.5" bottom="0.5" header="0.1" footer="0.1"/>
  <pageSetup paperSize="9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S2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581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Lensation</v>
      </c>
      <c r="C5" s="49" t="s">
        <v>222</v>
      </c>
      <c r="D5" s="35">
        <f>IFERROR(VLOOKUP($C5,'Entocentric lens DB'!$B$5:$T$309,MATCH('Entocentric lens DB'!$D$4,'Entocentric lens DB'!$B$4:$T$4,0),0),"")</f>
        <v>12</v>
      </c>
      <c r="E5" s="35" t="str">
        <f>IFERROR(VLOOKUP($C5,'Entocentric lens DB'!$B$5:$T$309,MATCH('Entocentric lens DB'!$E$4,'Entocentric lens DB'!$B$4:$T$4,0),0),"")</f>
        <v>S-mount</v>
      </c>
      <c r="F5" s="35" t="str">
        <f>IFERROR(VLOOKUP($C5,'Entocentric lens DB'!$B$5:$T$309,MATCH('Entocentric lens DB'!$F$4,'Entocentric lens DB'!$B$4:$T$4,0),0),"")</f>
        <v>1/2.5"</v>
      </c>
      <c r="G5" s="35" t="str">
        <f>IFERROR(VLOOKUP($C5,'Entocentric lens DB'!$B$5:$T$309,MATCH('Entocentric lens DB'!$G$4,'Entocentric lens DB'!$B$4:$T$4,0),0),"")</f>
        <v>None</v>
      </c>
      <c r="H5" s="35" t="str">
        <f>IFERROR(VLOOKUP($C5,'Entocentric lens DB'!$B$5:$T$309,MATCH('Entocentric lens DB'!$P$4,'Entocentric lens DB'!$B$4:$T$4,0),0),"")</f>
        <v>&lt;100$</v>
      </c>
      <c r="I5" s="42" t="str">
        <f>IFERROR(VLOOKUP($C5,'Entocentric lens DB'!$B$5:$T$309,MATCH('Entocentric lens DB'!$Q$4,'Entocentric lens DB'!$B$4:$T$4,0),0),"")</f>
        <v>EL-16-40-TC-VIS-5D-C</v>
      </c>
      <c r="J5" s="35" t="str">
        <f>IFERROR(VLOOKUP($I5,'Optotune lens DB'!$B$5:$I$23,MATCH('Optotune lens DB'!$I$4,'Optotune lens DB'!$B$4:$I$4,0),0),"")</f>
        <v>500-1000$</v>
      </c>
      <c r="K5" s="3" t="s">
        <v>578</v>
      </c>
      <c r="L5" s="35" t="str">
        <f>IFERROR(VLOOKUP($C5,'Entocentric lens DB'!$B$5:$T$309,MATCH('Entocentric lens DB'!$R$4,'Entocentric lens DB'!$B$4:$T$4,0),0),"")</f>
        <v>&gt;=5 mm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660</v>
      </c>
      <c r="Q5" s="45" t="str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/>
      </c>
      <c r="S5" s="3" t="s">
        <v>619</v>
      </c>
    </row>
    <row r="6" spans="1:19">
      <c r="B6" s="3" t="str">
        <f>IFERROR(VLOOKUP($C6,'Entocentric lens DB'!$B$5:$T$309,MATCH('Entocentric lens DB'!$C$4,'Entocentric lens DB'!$B$4:$T$4,0),0),"")</f>
        <v/>
      </c>
      <c r="C6" s="49"/>
      <c r="D6" s="35" t="str">
        <f>IFERROR(VLOOKUP($C6,'Entocentric lens DB'!$B$5:$T$309,MATCH('Entocentric lens DB'!$D$4,'Entocentric lens DB'!$B$4:$T$4,0),0),"")</f>
        <v/>
      </c>
      <c r="E6" s="35" t="str">
        <f>IFERROR(VLOOKUP($C6,'Entocentric lens DB'!$B$5:$T$309,MATCH('Entocentric lens DB'!$E$4,'Entocentric lens DB'!$B$4:$T$4,0),0),"")</f>
        <v/>
      </c>
      <c r="F6" s="35" t="str">
        <f>IFERROR(VLOOKUP($C6,'Entocentric lens DB'!$B$5:$T$309,MATCH('Entocentric lens DB'!$F$4,'Entocentric lens DB'!$B$4:$T$4,0),0),"")</f>
        <v/>
      </c>
      <c r="G6" s="35" t="str">
        <f>IFERROR(VLOOKUP($C6,'Entocentric lens DB'!$B$5:$T$309,MATCH('Entocentric lens DB'!$G$4,'Entocentric lens DB'!$B$4:$T$4,0),0),"")</f>
        <v/>
      </c>
      <c r="H6" s="35" t="str">
        <f>IFERROR(VLOOKUP($C6,'Entocentric lens DB'!$B$5:$T$309,MATCH('Entocentric lens DB'!$P$4,'Entocentric lens DB'!$B$4:$T$4,0),0),"")</f>
        <v/>
      </c>
      <c r="I6" s="42" t="str">
        <f>IFERROR(VLOOKUP($C6,'Entocentric lens DB'!$B$5:$T$309,MATCH('Entocentric lens DB'!$Q$4,'Entocentric lens DB'!$B$4:$T$4,0),0),"")</f>
        <v/>
      </c>
      <c r="J6" s="35" t="str">
        <f>IFERROR(VLOOKUP($I6,'Optotune lens DB'!$B$5:$I$23,MATCH('Optotune lens DB'!$I$4,'Optotune lens DB'!$B$4:$I$4,0),0),"")</f>
        <v/>
      </c>
      <c r="L6" s="35" t="str">
        <f>IFERROR(VLOOKUP($C6,'Entocentric lens DB'!$B$5:$T$309,MATCH('Entocentric lens DB'!$R$4,'Entocentric lens DB'!$B$4:$T$4,0),0),"")</f>
        <v/>
      </c>
      <c r="M6" s="41" t="str">
        <f>IF(ISBLANK(C6),"",Overview!$H$3)</f>
        <v/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/>
      </c>
      <c r="O6" s="32" t="str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/>
      </c>
      <c r="P6" s="35"/>
      <c r="Q6" s="45" t="str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/>
      </c>
    </row>
    <row r="7" spans="1:19">
      <c r="B7" s="3" t="str">
        <f>IFERROR(VLOOKUP($C7,'Entocentric lens DB'!$B$5:$T$309,MATCH('Entocentric lens DB'!$C$4,'Entocentric lens DB'!$B$4:$T$4,0),0),"")</f>
        <v/>
      </c>
      <c r="C7" s="49"/>
      <c r="D7" s="35" t="str">
        <f>IFERROR(VLOOKUP($C7,'Entocentric lens DB'!$B$5:$T$309,MATCH('Entocentric lens DB'!$D$4,'Entocentric lens DB'!$B$4:$T$4,0),0),"")</f>
        <v/>
      </c>
      <c r="E7" s="35" t="str">
        <f>IFERROR(VLOOKUP($C7,'Entocentric lens DB'!$B$5:$T$309,MATCH('Entocentric lens DB'!$E$4,'Entocentric lens DB'!$B$4:$T$4,0),0),"")</f>
        <v/>
      </c>
      <c r="F7" s="35" t="str">
        <f>IFERROR(VLOOKUP($C7,'Entocentric lens DB'!$B$5:$T$309,MATCH('Entocentric lens DB'!$F$4,'Entocentric lens DB'!$B$4:$T$4,0),0),"")</f>
        <v/>
      </c>
      <c r="G7" s="35" t="str">
        <f>IFERROR(VLOOKUP($C7,'Entocentric lens DB'!$B$5:$T$309,MATCH('Entocentric lens DB'!$G$4,'Entocentric lens DB'!$B$4:$T$4,0),0),"")</f>
        <v/>
      </c>
      <c r="H7" s="35" t="str">
        <f>IFERROR(VLOOKUP($C7,'Entocentric lens DB'!$B$5:$T$309,MATCH('Entocentric lens DB'!$P$4,'Entocentric lens DB'!$B$4:$T$4,0),0),"")</f>
        <v/>
      </c>
      <c r="I7" s="42" t="str">
        <f>IFERROR(VLOOKUP($C7,'Entocentric lens DB'!$B$5:$T$309,MATCH('Entocentric lens DB'!$Q$4,'Entocentric lens DB'!$B$4:$T$4,0),0),"")</f>
        <v/>
      </c>
      <c r="J7" s="35" t="str">
        <f>IFERROR(VLOOKUP($I7,'Optotune lens DB'!$B$5:$I$23,MATCH('Optotune lens DB'!$I$4,'Optotune lens DB'!$B$4:$I$4,0),0),"")</f>
        <v/>
      </c>
      <c r="L7" s="35" t="str">
        <f>IFERROR(VLOOKUP($C7,'Entocentric lens DB'!$B$5:$T$309,MATCH('Entocentric lens DB'!$R$4,'Entocentric lens DB'!$B$4:$T$4,0),0),"")</f>
        <v/>
      </c>
      <c r="M7" s="41" t="str">
        <f>IF(ISBLANK(C7),"",Overview!$H$3)</f>
        <v/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/>
      </c>
      <c r="O7" s="32" t="str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/>
      </c>
      <c r="P7" s="35"/>
      <c r="Q7" s="45" t="str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/>
      </c>
    </row>
    <row r="8" spans="1:19">
      <c r="B8" s="3" t="str">
        <f>IFERROR(VLOOKUP($C8,'Entocentric lens DB'!$B$5:$T$309,MATCH('Entocentric lens DB'!$C$4,'Entocentric lens DB'!$B$4:$T$4,0),0),"")</f>
        <v/>
      </c>
      <c r="C8" s="49"/>
      <c r="D8" s="35" t="str">
        <f>IFERROR(VLOOKUP($C8,'Entocentric lens DB'!$B$5:$T$309,MATCH('Entocentric lens DB'!$D$4,'Entocentric lens DB'!$B$4:$T$4,0),0),"")</f>
        <v/>
      </c>
      <c r="E8" s="35" t="str">
        <f>IFERROR(VLOOKUP($C8,'Entocentric lens DB'!$B$5:$T$309,MATCH('Entocentric lens DB'!$E$4,'Entocentric lens DB'!$B$4:$T$4,0),0),"")</f>
        <v/>
      </c>
      <c r="F8" s="35" t="str">
        <f>IFERROR(VLOOKUP($C8,'Entocentric lens DB'!$B$5:$T$309,MATCH('Entocentric lens DB'!$F$4,'Entocentric lens DB'!$B$4:$T$4,0),0),"")</f>
        <v/>
      </c>
      <c r="G8" s="35" t="str">
        <f>IFERROR(VLOOKUP($C8,'Entocentric lens DB'!$B$5:$T$309,MATCH('Entocentric lens DB'!$G$4,'Entocentric lens DB'!$B$4:$T$4,0),0),"")</f>
        <v/>
      </c>
      <c r="H8" s="35" t="str">
        <f>IFERROR(VLOOKUP($C8,'Entocentric lens DB'!$B$5:$T$309,MATCH('Entocentric lens DB'!$P$4,'Entocentric lens DB'!$B$4:$T$4,0),0),"")</f>
        <v/>
      </c>
      <c r="I8" s="42" t="str">
        <f>IFERROR(VLOOKUP($C8,'Entocentric lens DB'!$B$5:$T$309,MATCH('Entocentric lens DB'!$Q$4,'Entocentric lens DB'!$B$4:$T$4,0),0),"")</f>
        <v/>
      </c>
      <c r="J8" s="35" t="str">
        <f>IFERROR(VLOOKUP($I8,'Optotune lens DB'!$B$5:$I$23,MATCH('Optotune lens DB'!$I$4,'Optotune lens DB'!$B$4:$I$4,0),0),"")</f>
        <v/>
      </c>
      <c r="L8" s="35" t="str">
        <f>IFERROR(VLOOKUP($C8,'Entocentric lens DB'!$B$5:$T$309,MATCH('Entocentric lens DB'!$R$4,'Entocentric lens DB'!$B$4:$T$4,0),0),"")</f>
        <v/>
      </c>
      <c r="M8" s="41" t="str">
        <f>IF(ISBLANK(C8),"",Overview!$H$3)</f>
        <v/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/>
      </c>
      <c r="O8" s="32" t="str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/>
      </c>
      <c r="P8" s="35"/>
      <c r="Q8" s="45" t="str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/>
      </c>
    </row>
    <row r="9" spans="1:19">
      <c r="B9" s="3" t="str">
        <f>IFERROR(VLOOKUP($C9,'Entocentric lens DB'!$B$5:$T$309,MATCH('Entocentric lens DB'!$C$4,'Entocentric lens DB'!$B$4:$T$4,0),0),"")</f>
        <v/>
      </c>
      <c r="C9" s="49"/>
      <c r="D9" s="35" t="str">
        <f>IFERROR(VLOOKUP($C9,'Entocentric lens DB'!$B$5:$T$309,MATCH('Entocentric lens DB'!$D$4,'Entocentric lens DB'!$B$4:$T$4,0),0),"")</f>
        <v/>
      </c>
      <c r="E9" s="35" t="str">
        <f>IFERROR(VLOOKUP($C9,'Entocentric lens DB'!$B$5:$T$309,MATCH('Entocentric lens DB'!$E$4,'Entocentric lens DB'!$B$4:$T$4,0),0),"")</f>
        <v/>
      </c>
      <c r="F9" s="35" t="str">
        <f>IFERROR(VLOOKUP($C9,'Entocentric lens DB'!$B$5:$T$309,MATCH('Entocentric lens DB'!$F$4,'Entocentric lens DB'!$B$4:$T$4,0),0),"")</f>
        <v/>
      </c>
      <c r="G9" s="35" t="str">
        <f>IFERROR(VLOOKUP($C9,'Entocentric lens DB'!$B$5:$T$309,MATCH('Entocentric lens DB'!$G$4,'Entocentric lens DB'!$B$4:$T$4,0),0),"")</f>
        <v/>
      </c>
      <c r="H9" s="35" t="str">
        <f>IFERROR(VLOOKUP($C9,'Entocentric lens DB'!$B$5:$T$309,MATCH('Entocentric lens DB'!$P$4,'Entocentric lens DB'!$B$4:$T$4,0),0),"")</f>
        <v/>
      </c>
      <c r="I9" s="42" t="str">
        <f>IFERROR(VLOOKUP($C9,'Entocentric lens DB'!$B$5:$T$309,MATCH('Entocentric lens DB'!$Q$4,'Entocentric lens DB'!$B$4:$T$4,0),0),"")</f>
        <v/>
      </c>
      <c r="J9" s="35" t="str">
        <f>IFERROR(VLOOKUP($I9,'Optotune lens DB'!$B$5:$I$23,MATCH('Optotune lens DB'!$I$4,'Optotune lens DB'!$B$4:$I$4,0),0),"")</f>
        <v/>
      </c>
      <c r="L9" s="35" t="str">
        <f>IFERROR(VLOOKUP($C9,'Entocentric lens DB'!$B$5:$T$309,MATCH('Entocentric lens DB'!$R$4,'Entocentric lens DB'!$B$4:$T$4,0),0),"")</f>
        <v/>
      </c>
      <c r="M9" s="41" t="str">
        <f>IF(ISBLANK(C9),"",Overview!$H$3)</f>
        <v/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/>
      </c>
      <c r="O9" s="32" t="str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/>
      </c>
      <c r="P9" s="35"/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</row>
    <row r="10" spans="1:19">
      <c r="B10" s="3" t="str">
        <f>IFERROR(VLOOKUP($C10,'Entocentric lens DB'!$B$5:$T$309,MATCH('Entocentric lens DB'!$C$4,'Entocentric lens DB'!$B$4:$T$4,0),0),"")</f>
        <v/>
      </c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32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/>
      </c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 t="str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/>
      </c>
    </row>
    <row r="12" spans="1:19">
      <c r="B12" s="3" t="str">
        <f>IFERROR(VLOOKUP($C12,'Entocentric lens DB'!$B$5:$T$309,MATCH('Entocentric lens DB'!$C$4,'Entocentric lens DB'!$B$4:$T$4,0),0),"")</f>
        <v/>
      </c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/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 t="str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/>
      </c>
    </row>
    <row r="13" spans="1:19">
      <c r="B13" s="3" t="str">
        <f>IFERROR(VLOOKUP($C13,'Entocentric lens DB'!$B$5:$T$309,MATCH('Entocentric lens DB'!$C$4,'Entocentric lens DB'!$B$4:$T$4,0),0),"")</f>
        <v/>
      </c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 t="str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/>
      </c>
    </row>
    <row r="14" spans="1:19">
      <c r="B14" s="3" t="str">
        <f>IFERROR(VLOOKUP($C14,'Entocentric lens DB'!$B$5:$T$309,MATCH('Entocentric lens DB'!$C$4,'Entocentric lens DB'!$B$4:$T$4,0),0),"")</f>
        <v/>
      </c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 t="str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/>
      </c>
    </row>
    <row r="15" spans="1:19">
      <c r="B15" s="3" t="str">
        <f>IFERROR(VLOOKUP($C15,'Entocentric lens DB'!$B$5:$T$309,MATCH('Entocentric lens DB'!$C$4,'Entocentric lens DB'!$B$4:$T$4,0),0),"")</f>
        <v/>
      </c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 t="str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/>
      </c>
    </row>
    <row r="16" spans="1:19">
      <c r="B16" s="3" t="str">
        <f>IFERROR(VLOOKUP($C16,'Entocentric lens DB'!$B$5:$T$309,MATCH('Entocentric lens DB'!$C$4,'Entocentric lens DB'!$B$4:$T$4,0),0),"")</f>
        <v/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 t="str">
        <f>IFERROR(VLOOKUP($C16,'Entocentric lens DB'!$B$5:$T$309,MATCH('Entocentric lens DB'!$Q$4,'Entocentric lens DB'!$B$4:$T$4,0),0),"")</f>
        <v/>
      </c>
      <c r="J16" s="35" t="str">
        <f>IFERROR(VLOOKUP($I16,'Optotune lens DB'!$B$5:$I$23,MATCH('Optotune lens DB'!$I$4,'Optotune lens DB'!$B$4:$I$4,0),0),"")</f>
        <v/>
      </c>
      <c r="L16" s="35" t="str">
        <f>IFERROR(VLOOKUP($C16,'Entocentric lens DB'!$B$5:$T$309,MATCH('Entocentric lens DB'!$R$4,'Entocentric lens DB'!$B$4:$T$4,0),0),"")</f>
        <v/>
      </c>
      <c r="M16" s="41" t="str">
        <f>IF(ISBLANK(C16),"",Overview!$H$3)</f>
        <v/>
      </c>
      <c r="N16" s="32" t="str">
        <f>IF(ISBLANK(C16),"",IF(IFERROR(1000/(1000/$M16+VLOOKUP($I16,'Optotune lens DB'!$B$5:$H$23,MATCH('Optotune lens DB'!$D$4,'Optotune lens DB'!$B$4:$H$4,0),0)),"inf")&lt;0,"inf",IFERROR(1000/(1000/$M16+VLOOKUP($I16,'Optotune lens DB'!$B$5:$H$23,MATCH('Optotune lens DB'!$D$4,'Optotune lens DB'!$B$4:$H$4,0),0)),"inf")))</f>
        <v/>
      </c>
      <c r="O16" s="32" t="str">
        <f>IF(ISBLANK(C16),"",IF(N16="inf",1000/(VLOOKUP($I16,'Optotune lens DB'!$B$5:$H$23,MATCH('Optotune lens DB'!$E$4,'Optotune lens DB'!$B$4:$H$4,0),0)-VLOOKUP($I16,'Optotune lens DB'!$B$5:$H$23,MATCH('Optotune lens DB'!$D$4,'Optotune lens DB'!$B$4:$H$4,0),0)),1000/(1000/$M16+VLOOKUP($I16,'Optotune lens DB'!$B$5:$H$23,MATCH('Optotune lens DB'!$E$4,'Optotune lens DB'!$B$4:$H$4,0),0))))</f>
        <v/>
      </c>
      <c r="P16" s="35"/>
      <c r="Q16" s="45" t="str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/>
      </c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1" t="s">
        <v>87</v>
      </c>
      <c r="C20" s="30" t="s">
        <v>131</v>
      </c>
      <c r="D20" s="30"/>
      <c r="E20" s="30" t="s">
        <v>131</v>
      </c>
      <c r="F20" s="30" t="s">
        <v>131</v>
      </c>
      <c r="G20" s="30" t="s">
        <v>131</v>
      </c>
      <c r="H20" s="30" t="s">
        <v>131</v>
      </c>
      <c r="I20" s="30" t="s">
        <v>131</v>
      </c>
      <c r="J20" s="30" t="s">
        <v>131</v>
      </c>
      <c r="K20" s="30" t="s">
        <v>131</v>
      </c>
      <c r="L20" s="30" t="s">
        <v>131</v>
      </c>
      <c r="M20" s="30" t="s">
        <v>131</v>
      </c>
      <c r="N20" s="30" t="s">
        <v>131</v>
      </c>
      <c r="O20" s="30" t="s">
        <v>131</v>
      </c>
      <c r="P20" s="43" t="s">
        <v>131</v>
      </c>
      <c r="Q20" s="44" t="s">
        <v>131</v>
      </c>
      <c r="R20" s="30" t="s">
        <v>131</v>
      </c>
      <c r="S20" s="30" t="s">
        <v>131</v>
      </c>
    </row>
  </sheetData>
  <phoneticPr fontId="20" type="noConversion"/>
  <dataValidations disablePrompts="1" count="4">
    <dataValidation type="list" allowBlank="1" showInputMessage="1" showErrorMessage="1" sqref="E5:E19" xr:uid="{00000000-0002-0000-0400-000000000000}">
      <formula1>Mounts</formula1>
    </dataValidation>
    <dataValidation type="list" allowBlank="1" showInputMessage="1" showErrorMessage="1" sqref="F5:F19" xr:uid="{00000000-0002-0000-0400-000001000000}">
      <formula1>Formats</formula1>
    </dataValidation>
    <dataValidation type="list" allowBlank="1" showInputMessage="1" showErrorMessage="1" sqref="G5:G19" xr:uid="{00000000-0002-0000-0400-000002000000}">
      <formula1>Filter</formula1>
    </dataValidation>
    <dataValidation type="list" allowBlank="1" showInputMessage="1" showErrorMessage="1" sqref="J5:J19 H5:H19" xr:uid="{00000000-0002-0000-0400-000003000000}">
      <formula1>Prices</formula1>
    </dataValidation>
  </dataValidations>
  <hyperlinks>
    <hyperlink ref="B2" location="Overview!A1" display="Back to overview" xr:uid="{00000000-0004-0000-0400-000000000000}"/>
  </hyperlinks>
  <pageMargins left="0.3" right="0.3" top="0.5" bottom="0.5" header="0.1" footer="0.1"/>
  <pageSetup paperSize="9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S2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583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Lensation</v>
      </c>
      <c r="C5" s="49" t="s">
        <v>204</v>
      </c>
      <c r="D5" s="35">
        <f>IFERROR(VLOOKUP($C5,'Entocentric lens DB'!$B$5:$T$309,MATCH('Entocentric lens DB'!$D$4,'Entocentric lens DB'!$B$4:$T$4,0),0),"")</f>
        <v>5</v>
      </c>
      <c r="E5" s="35" t="str">
        <f>IFERROR(VLOOKUP($C5,'Entocentric lens DB'!$B$5:$T$309,MATCH('Entocentric lens DB'!$E$4,'Entocentric lens DB'!$B$4:$T$4,0),0),"")</f>
        <v>S-mount</v>
      </c>
      <c r="F5" s="35" t="str">
        <f>IFERROR(VLOOKUP($C5,'Entocentric lens DB'!$B$5:$T$309,MATCH('Entocentric lens DB'!$F$4,'Entocentric lens DB'!$B$4:$T$4,0),0),"")</f>
        <v>1/2"</v>
      </c>
      <c r="G5" s="35" t="str">
        <f>IFERROR(VLOOKUP($C5,'Entocentric lens DB'!$B$5:$T$309,MATCH('Entocentric lens DB'!$G$4,'Entocentric lens DB'!$B$4:$T$4,0),0),"")</f>
        <v>None</v>
      </c>
      <c r="H5" s="35" t="str">
        <f>IFERROR(VLOOKUP($C5,'Entocentric lens DB'!$B$5:$T$309,MATCH('Entocentric lens DB'!$P$4,'Entocentric lens DB'!$B$4:$T$4,0),0),"")</f>
        <v>100-200$</v>
      </c>
      <c r="I5" s="42" t="str">
        <f>IFERROR(VLOOKUP($C5,'Entocentric lens DB'!$B$5:$T$309,MATCH('Entocentric lens DB'!$Q$4,'Entocentric lens DB'!$B$4:$T$4,0),0),"")</f>
        <v>EL-16-40-TC-VIS-5D-C</v>
      </c>
      <c r="J5" s="35" t="str">
        <f>IFERROR(VLOOKUP($I5,'Optotune lens DB'!$B$5:$I$23,MATCH('Optotune lens DB'!$I$4,'Optotune lens DB'!$B$4:$I$4,0),0),"")</f>
        <v>500-1000$</v>
      </c>
      <c r="K5" s="3" t="s">
        <v>582</v>
      </c>
      <c r="L5" s="35" t="str">
        <f>IFERROR(VLOOKUP($C5,'Entocentric lens DB'!$B$5:$T$309,MATCH('Entocentric lens DB'!$R$4,'Entocentric lens DB'!$B$4:$T$4,0),0),"")</f>
        <v>&gt;=15 mm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77" t="s">
        <v>660</v>
      </c>
      <c r="Q5" s="45" t="str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/>
      </c>
      <c r="S5" s="3" t="s">
        <v>619</v>
      </c>
    </row>
    <row r="6" spans="1:19">
      <c r="B6" s="3" t="str">
        <f>IFERROR(VLOOKUP($C6,'Entocentric lens DB'!$B$5:$T$309,MATCH('Entocentric lens DB'!$C$4,'Entocentric lens DB'!$B$4:$T$4,0),0),"")</f>
        <v>Lensation</v>
      </c>
      <c r="C6" s="49" t="s">
        <v>207</v>
      </c>
      <c r="D6" s="35">
        <f>IFERROR(VLOOKUP($C6,'Entocentric lens DB'!$B$5:$T$309,MATCH('Entocentric lens DB'!$D$4,'Entocentric lens DB'!$B$4:$T$4,0),0),"")</f>
        <v>6</v>
      </c>
      <c r="E6" s="35" t="str">
        <f>IFERROR(VLOOKUP($C6,'Entocentric lens DB'!$B$5:$T$309,MATCH('Entocentric lens DB'!$E$4,'Entocentric lens DB'!$B$4:$T$4,0),0),"")</f>
        <v>S-mount</v>
      </c>
      <c r="F6" s="35" t="str">
        <f>IFERROR(VLOOKUP($C6,'Entocentric lens DB'!$B$5:$T$309,MATCH('Entocentric lens DB'!$F$4,'Entocentric lens DB'!$B$4:$T$4,0),0),"")</f>
        <v>1/2"</v>
      </c>
      <c r="G6" s="35" t="str">
        <f>IFERROR(VLOOKUP($C6,'Entocentric lens DB'!$B$5:$T$309,MATCH('Entocentric lens DB'!$G$4,'Entocentric lens DB'!$B$4:$T$4,0),0),"")</f>
        <v>None</v>
      </c>
      <c r="H6" s="35" t="str">
        <f>IFERROR(VLOOKUP($C6,'Entocentric lens DB'!$B$5:$T$309,MATCH('Entocentric lens DB'!$P$4,'Entocentric lens DB'!$B$4:$T$4,0),0),"")</f>
        <v>&lt;100$</v>
      </c>
      <c r="I6" s="42" t="str">
        <f>IFERROR(VLOOKUP($C6,'Entocentric lens DB'!$B$5:$T$309,MATCH('Entocentric lens DB'!$Q$4,'Entocentric lens DB'!$B$4:$T$4,0),0),"")</f>
        <v>EL-16-40-TC-VIS-5D-C</v>
      </c>
      <c r="J6" s="35" t="str">
        <f>IFERROR(VLOOKUP($I6,'Optotune lens DB'!$B$5:$I$23,MATCH('Optotune lens DB'!$I$4,'Optotune lens DB'!$B$4:$I$4,0),0),"")</f>
        <v>500-1000$</v>
      </c>
      <c r="K6" s="3" t="s">
        <v>582</v>
      </c>
      <c r="L6" s="35" t="str">
        <f>IFERROR(VLOOKUP($C6,'Entocentric lens DB'!$B$5:$T$309,MATCH('Entocentric lens DB'!$R$4,'Entocentric lens DB'!$B$4:$T$4,0),0),"")</f>
        <v>&gt;=14 mm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77" t="s">
        <v>660</v>
      </c>
      <c r="Q6" s="45" t="str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/>
      </c>
      <c r="S6" s="3" t="s">
        <v>619</v>
      </c>
    </row>
    <row r="7" spans="1:19">
      <c r="B7" s="3" t="str">
        <f>IFERROR(VLOOKUP($C7,'Entocentric lens DB'!$B$5:$T$309,MATCH('Entocentric lens DB'!$C$4,'Entocentric lens DB'!$B$4:$T$4,0),0),"")</f>
        <v>Lensation</v>
      </c>
      <c r="C7" s="49" t="s">
        <v>209</v>
      </c>
      <c r="D7" s="35">
        <f>IFERROR(VLOOKUP($C7,'Entocentric lens DB'!$B$5:$T$309,MATCH('Entocentric lens DB'!$D$4,'Entocentric lens DB'!$B$4:$T$4,0),0),"")</f>
        <v>5</v>
      </c>
      <c r="E7" s="35" t="str">
        <f>IFERROR(VLOOKUP($C7,'Entocentric lens DB'!$B$5:$T$309,MATCH('Entocentric lens DB'!$E$4,'Entocentric lens DB'!$B$4:$T$4,0),0),"")</f>
        <v>S-mount</v>
      </c>
      <c r="F7" s="35" t="str">
        <f>IFERROR(VLOOKUP($C7,'Entocentric lens DB'!$B$5:$T$309,MATCH('Entocentric lens DB'!$F$4,'Entocentric lens DB'!$B$4:$T$4,0),0),"")</f>
        <v>1/2"</v>
      </c>
      <c r="G7" s="35" t="str">
        <f>IFERROR(VLOOKUP($C7,'Entocentric lens DB'!$B$5:$T$309,MATCH('Entocentric lens DB'!$G$4,'Entocentric lens DB'!$B$4:$T$4,0),0),"")</f>
        <v>None</v>
      </c>
      <c r="H7" s="35" t="str">
        <f>IFERROR(VLOOKUP($C7,'Entocentric lens DB'!$B$5:$T$309,MATCH('Entocentric lens DB'!$P$4,'Entocentric lens DB'!$B$4:$T$4,0),0),"")</f>
        <v>&lt;100$</v>
      </c>
      <c r="I7" s="42" t="str">
        <f>IFERROR(VLOOKUP($C7,'Entocentric lens DB'!$B$5:$T$309,MATCH('Entocentric lens DB'!$Q$4,'Entocentric lens DB'!$B$4:$T$4,0),0),"")</f>
        <v>EL-16-40-TC-VIS-5D-C</v>
      </c>
      <c r="J7" s="35" t="str">
        <f>IFERROR(VLOOKUP($I7,'Optotune lens DB'!$B$5:$I$23,MATCH('Optotune lens DB'!$I$4,'Optotune lens DB'!$B$4:$I$4,0),0),"")</f>
        <v>500-1000$</v>
      </c>
      <c r="K7" s="3" t="s">
        <v>582</v>
      </c>
      <c r="L7" s="35" t="str">
        <f>IFERROR(VLOOKUP($C7,'Entocentric lens DB'!$B$5:$T$309,MATCH('Entocentric lens DB'!$R$4,'Entocentric lens DB'!$B$4:$T$4,0),0),"")</f>
        <v>&gt;=12 mm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77" t="s">
        <v>660</v>
      </c>
      <c r="Q7" s="45" t="str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/>
      </c>
      <c r="S7" s="3" t="s">
        <v>619</v>
      </c>
    </row>
    <row r="8" spans="1:19">
      <c r="B8" s="3" t="str">
        <f>IFERROR(VLOOKUP($C8,'Entocentric lens DB'!$B$5:$T$309,MATCH('Entocentric lens DB'!$C$4,'Entocentric lens DB'!$B$4:$T$4,0),0),"")</f>
        <v>Lensation</v>
      </c>
      <c r="C8" s="49" t="s">
        <v>210</v>
      </c>
      <c r="D8" s="35">
        <f>IFERROR(VLOOKUP($C8,'Entocentric lens DB'!$B$5:$T$309,MATCH('Entocentric lens DB'!$D$4,'Entocentric lens DB'!$B$4:$T$4,0),0),"")</f>
        <v>6</v>
      </c>
      <c r="E8" s="35" t="str">
        <f>IFERROR(VLOOKUP($C8,'Entocentric lens DB'!$B$5:$T$309,MATCH('Entocentric lens DB'!$E$4,'Entocentric lens DB'!$B$4:$T$4,0),0),"")</f>
        <v>S-mount</v>
      </c>
      <c r="F8" s="35" t="str">
        <f>IFERROR(VLOOKUP($C8,'Entocentric lens DB'!$B$5:$T$309,MATCH('Entocentric lens DB'!$F$4,'Entocentric lens DB'!$B$4:$T$4,0),0),"")</f>
        <v>1/2"</v>
      </c>
      <c r="G8" s="35" t="str">
        <f>IFERROR(VLOOKUP($C8,'Entocentric lens DB'!$B$5:$T$309,MATCH('Entocentric lens DB'!$G$4,'Entocentric lens DB'!$B$4:$T$4,0),0),"")</f>
        <v>None</v>
      </c>
      <c r="H8" s="35" t="str">
        <f>IFERROR(VLOOKUP($C8,'Entocentric lens DB'!$B$5:$T$309,MATCH('Entocentric lens DB'!$P$4,'Entocentric lens DB'!$B$4:$T$4,0),0),"")</f>
        <v>&lt;100$</v>
      </c>
      <c r="I8" s="42" t="str">
        <f>IFERROR(VLOOKUP($C8,'Entocentric lens DB'!$B$5:$T$309,MATCH('Entocentric lens DB'!$Q$4,'Entocentric lens DB'!$B$4:$T$4,0),0),"")</f>
        <v>EL-16-40-TC-VIS-5D-C</v>
      </c>
      <c r="J8" s="35" t="str">
        <f>IFERROR(VLOOKUP($I8,'Optotune lens DB'!$B$5:$I$23,MATCH('Optotune lens DB'!$I$4,'Optotune lens DB'!$B$4:$I$4,0),0),"")</f>
        <v>500-1000$</v>
      </c>
      <c r="K8" s="3" t="s">
        <v>582</v>
      </c>
      <c r="L8" s="35" t="str">
        <f>IFERROR(VLOOKUP($C8,'Entocentric lens DB'!$B$5:$T$309,MATCH('Entocentric lens DB'!$R$4,'Entocentric lens DB'!$B$4:$T$4,0),0),"")</f>
        <v>&gt;=14 mm</v>
      </c>
      <c r="M8" s="41">
        <f>IF(ISBLANK(C8),"",Overview!$H$3)</f>
        <v>1000</v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>inf</v>
      </c>
      <c r="O8" s="32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>200</v>
      </c>
      <c r="P8" s="77" t="s">
        <v>660</v>
      </c>
      <c r="Q8" s="45" t="str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/>
      </c>
      <c r="S8" s="3" t="s">
        <v>619</v>
      </c>
    </row>
    <row r="9" spans="1:19">
      <c r="B9" s="3" t="str">
        <f>IFERROR(VLOOKUP($C9,'Entocentric lens DB'!$B$5:$T$309,MATCH('Entocentric lens DB'!$C$4,'Entocentric lens DB'!$B$4:$T$4,0),0),"")</f>
        <v>Evetar</v>
      </c>
      <c r="C9" s="3" t="s">
        <v>760</v>
      </c>
      <c r="D9" s="35">
        <f>IFERROR(VLOOKUP($C9,'Entocentric lens DB'!$B$5:$T$309,MATCH('Entocentric lens DB'!$D$4,'Entocentric lens DB'!$B$4:$T$4,0),0),"")</f>
        <v>5</v>
      </c>
      <c r="E9" s="35" t="str">
        <f>IFERROR(VLOOKUP($C9,'Entocentric lens DB'!$B$5:$T$309,MATCH('Entocentric lens DB'!$E$4,'Entocentric lens DB'!$B$4:$T$4,0),0),"")</f>
        <v>S-mount</v>
      </c>
      <c r="F9" s="35" t="str">
        <f>IFERROR(VLOOKUP($C9,'Entocentric lens DB'!$B$5:$T$309,MATCH('Entocentric lens DB'!$F$4,'Entocentric lens DB'!$B$4:$T$4,0),0),"")</f>
        <v>1/2.5"</v>
      </c>
      <c r="G9" s="35" t="str">
        <f>IFERROR(VLOOKUP($C9,'Entocentric lens DB'!$B$5:$T$309,MATCH('Entocentric lens DB'!$G$4,'Entocentric lens DB'!$B$4:$T$4,0),0),"")</f>
        <v>None</v>
      </c>
      <c r="H9" s="35" t="str">
        <f>IFERROR(VLOOKUP($C9,'Entocentric lens DB'!$B$5:$T$309,MATCH('Entocentric lens DB'!$P$4,'Entocentric lens DB'!$B$4:$T$4,0),0),"")</f>
        <v>100-200$</v>
      </c>
      <c r="I9" s="42" t="str">
        <f>IFERROR(VLOOKUP($C9,'Entocentric lens DB'!$B$5:$T$309,MATCH('Entocentric lens DB'!$Q$4,'Entocentric lens DB'!$B$4:$T$4,0),0),"")</f>
        <v>EL-3-10-VIS-26D-FPC</v>
      </c>
      <c r="J9" s="35" t="str">
        <f>IFERROR(VLOOKUP($I9,'Optotune lens DB'!$B$5:$I$23,MATCH('Optotune lens DB'!$I$4,'Optotune lens DB'!$B$4:$I$4,0),0),"")</f>
        <v>100-200$</v>
      </c>
      <c r="K9" s="3" t="s">
        <v>653</v>
      </c>
      <c r="L9" s="35" t="str">
        <f>IFERROR(VLOOKUP($C9,'Entocentric lens DB'!$B$5:$T$309,MATCH('Entocentric lens DB'!$R$4,'Entocentric lens DB'!$B$4:$T$4,0),0),"")</f>
        <v>NA</v>
      </c>
      <c r="M9" s="41">
        <f>IF(ISBLANK(C9),"",Overview!$H$3)</f>
        <v>1000</v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>inf</v>
      </c>
      <c r="O9" s="32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>38.46153846153846</v>
      </c>
      <c r="P9" s="35" t="s">
        <v>660</v>
      </c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1.7</v>
      </c>
      <c r="S9" s="3" t="s">
        <v>764</v>
      </c>
    </row>
    <row r="10" spans="1:19">
      <c r="B10" s="3" t="str">
        <f>IFERROR(VLOOKUP($C10,'Entocentric lens DB'!$B$5:$T$309,MATCH('Entocentric lens DB'!$C$4,'Entocentric lens DB'!$B$4:$T$4,0),0),"")</f>
        <v/>
      </c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32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/>
      </c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 t="str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/>
      </c>
    </row>
    <row r="12" spans="1:19">
      <c r="B12" s="3" t="str">
        <f>IFERROR(VLOOKUP($C12,'Entocentric lens DB'!$B$5:$T$309,MATCH('Entocentric lens DB'!$C$4,'Entocentric lens DB'!$B$4:$T$4,0),0),"")</f>
        <v/>
      </c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/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 t="str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/>
      </c>
    </row>
    <row r="13" spans="1:19">
      <c r="B13" s="3" t="str">
        <f>IFERROR(VLOOKUP($C13,'Entocentric lens DB'!$B$5:$T$309,MATCH('Entocentric lens DB'!$C$4,'Entocentric lens DB'!$B$4:$T$4,0),0),"")</f>
        <v/>
      </c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 t="str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/>
      </c>
    </row>
    <row r="14" spans="1:19">
      <c r="B14" s="3" t="str">
        <f>IFERROR(VLOOKUP($C14,'Entocentric lens DB'!$B$5:$T$309,MATCH('Entocentric lens DB'!$C$4,'Entocentric lens DB'!$B$4:$T$4,0),0),"")</f>
        <v/>
      </c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 t="str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/>
      </c>
    </row>
    <row r="15" spans="1:19">
      <c r="B15" s="3" t="str">
        <f>IFERROR(VLOOKUP($C15,'Entocentric lens DB'!$B$5:$T$309,MATCH('Entocentric lens DB'!$C$4,'Entocentric lens DB'!$B$4:$T$4,0),0),"")</f>
        <v/>
      </c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 t="str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/>
      </c>
    </row>
    <row r="16" spans="1:19">
      <c r="B16" s="3" t="str">
        <f>IFERROR(VLOOKUP($C16,'Entocentric lens DB'!$B$5:$T$309,MATCH('Entocentric lens DB'!$C$4,'Entocentric lens DB'!$B$4:$T$4,0),0),"")</f>
        <v/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 t="str">
        <f>IFERROR(VLOOKUP($C16,'Entocentric lens DB'!$B$5:$T$309,MATCH('Entocentric lens DB'!$Q$4,'Entocentric lens DB'!$B$4:$T$4,0),0),"")</f>
        <v/>
      </c>
      <c r="J16" s="35" t="str">
        <f>IFERROR(VLOOKUP($I16,'Optotune lens DB'!$B$5:$I$23,MATCH('Optotune lens DB'!$I$4,'Optotune lens DB'!$B$4:$I$4,0),0),"")</f>
        <v/>
      </c>
      <c r="L16" s="35" t="str">
        <f>IFERROR(VLOOKUP($C16,'Entocentric lens DB'!$B$5:$T$309,MATCH('Entocentric lens DB'!$R$4,'Entocentric lens DB'!$B$4:$T$4,0),0),"")</f>
        <v/>
      </c>
      <c r="M16" s="41" t="str">
        <f>IF(ISBLANK(C16),"",Overview!$H$3)</f>
        <v/>
      </c>
      <c r="N16" s="32" t="str">
        <f>IF(ISBLANK(C16),"",IF(IFERROR(1000/(1000/$M16+VLOOKUP($I16,'Optotune lens DB'!$B$5:$H$23,MATCH('Optotune lens DB'!$D$4,'Optotune lens DB'!$B$4:$H$4,0),0)),"inf")&lt;0,"inf",IFERROR(1000/(1000/$M16+VLOOKUP($I16,'Optotune lens DB'!$B$5:$H$23,MATCH('Optotune lens DB'!$D$4,'Optotune lens DB'!$B$4:$H$4,0),0)),"inf")))</f>
        <v/>
      </c>
      <c r="O16" s="32" t="str">
        <f>IF(ISBLANK(C16),"",IF(N16="inf",1000/(VLOOKUP($I16,'Optotune lens DB'!$B$5:$H$23,MATCH('Optotune lens DB'!$E$4,'Optotune lens DB'!$B$4:$H$4,0),0)-VLOOKUP($I16,'Optotune lens DB'!$B$5:$H$23,MATCH('Optotune lens DB'!$D$4,'Optotune lens DB'!$B$4:$H$4,0),0)),1000/(1000/$M16+VLOOKUP($I16,'Optotune lens DB'!$B$5:$H$23,MATCH('Optotune lens DB'!$E$4,'Optotune lens DB'!$B$4:$H$4,0),0))))</f>
        <v/>
      </c>
      <c r="P16" s="35"/>
      <c r="Q16" s="45" t="str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/>
      </c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1" t="s">
        <v>87</v>
      </c>
      <c r="C20" s="30" t="s">
        <v>131</v>
      </c>
      <c r="D20" s="30"/>
      <c r="E20" s="30" t="s">
        <v>131</v>
      </c>
      <c r="F20" s="30" t="s">
        <v>131</v>
      </c>
      <c r="G20" s="30" t="s">
        <v>131</v>
      </c>
      <c r="H20" s="30" t="s">
        <v>131</v>
      </c>
      <c r="I20" s="30" t="s">
        <v>131</v>
      </c>
      <c r="J20" s="30" t="s">
        <v>131</v>
      </c>
      <c r="K20" s="30" t="s">
        <v>131</v>
      </c>
      <c r="L20" s="30" t="s">
        <v>131</v>
      </c>
      <c r="M20" s="30" t="s">
        <v>131</v>
      </c>
      <c r="N20" s="30" t="s">
        <v>131</v>
      </c>
      <c r="O20" s="30" t="s">
        <v>131</v>
      </c>
      <c r="P20" s="43" t="s">
        <v>131</v>
      </c>
      <c r="Q20" s="44" t="s">
        <v>131</v>
      </c>
      <c r="R20" s="30" t="s">
        <v>131</v>
      </c>
      <c r="S20" s="30" t="s">
        <v>131</v>
      </c>
    </row>
  </sheetData>
  <phoneticPr fontId="20" type="noConversion"/>
  <dataValidations disablePrompts="1" count="4">
    <dataValidation type="list" allowBlank="1" showInputMessage="1" showErrorMessage="1" sqref="H5:H19 J5:J19" xr:uid="{00000000-0002-0000-0500-000000000000}">
      <formula1>Prices</formula1>
    </dataValidation>
    <dataValidation type="list" allowBlank="1" showInputMessage="1" showErrorMessage="1" sqref="G5:G19" xr:uid="{00000000-0002-0000-0500-000001000000}">
      <formula1>Filter</formula1>
    </dataValidation>
    <dataValidation type="list" allowBlank="1" showInputMessage="1" showErrorMessage="1" sqref="F5:F19" xr:uid="{00000000-0002-0000-0500-000002000000}">
      <formula1>Formats</formula1>
    </dataValidation>
    <dataValidation type="list" allowBlank="1" showInputMessage="1" showErrorMessage="1" sqref="E5:E19" xr:uid="{00000000-0002-0000-0500-000003000000}">
      <formula1>Mounts</formula1>
    </dataValidation>
  </dataValidations>
  <hyperlinks>
    <hyperlink ref="B2" location="Overview!A1" display="Back to overview" xr:uid="{00000000-0004-0000-0500-000000000000}"/>
  </hyperlinks>
  <pageMargins left="0.3" right="0.3" top="0.5" bottom="0.5" header="0.1" footer="0.1"/>
  <pageSetup paperSize="9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S2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584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Lensation</v>
      </c>
      <c r="C5" s="49" t="s">
        <v>214</v>
      </c>
      <c r="D5" s="35">
        <f>IFERROR(VLOOKUP($C5,'Entocentric lens DB'!$B$5:$T$309,MATCH('Entocentric lens DB'!$D$4,'Entocentric lens DB'!$B$4:$T$4,0),0),"")</f>
        <v>8</v>
      </c>
      <c r="E5" s="35" t="str">
        <f>IFERROR(VLOOKUP($C5,'Entocentric lens DB'!$B$5:$T$309,MATCH('Entocentric lens DB'!$E$4,'Entocentric lens DB'!$B$4:$T$4,0),0),"")</f>
        <v>S-mount</v>
      </c>
      <c r="F5" s="35" t="str">
        <f>IFERROR(VLOOKUP($C5,'Entocentric lens DB'!$B$5:$T$309,MATCH('Entocentric lens DB'!$F$4,'Entocentric lens DB'!$B$4:$T$4,0),0),"")</f>
        <v>1/2"</v>
      </c>
      <c r="G5" s="35" t="str">
        <f>IFERROR(VLOOKUP($C5,'Entocentric lens DB'!$B$5:$T$309,MATCH('Entocentric lens DB'!$G$4,'Entocentric lens DB'!$B$4:$T$4,0),0),"")</f>
        <v>None</v>
      </c>
      <c r="H5" s="35" t="str">
        <f>IFERROR(VLOOKUP($C5,'Entocentric lens DB'!$B$5:$T$309,MATCH('Entocentric lens DB'!$P$4,'Entocentric lens DB'!$B$4:$T$4,0),0),"")</f>
        <v>&lt;100$</v>
      </c>
      <c r="I5" s="42" t="str">
        <f>IFERROR(VLOOKUP($C5,'Entocentric lens DB'!$B$5:$T$309,MATCH('Entocentric lens DB'!$Q$4,'Entocentric lens DB'!$B$4:$T$4,0),0),"")</f>
        <v>EL-16-40-TC-VIS-5D-C</v>
      </c>
      <c r="J5" s="35" t="str">
        <f>IFERROR(VLOOKUP($I5,'Optotune lens DB'!$B$5:$I$23,MATCH('Optotune lens DB'!$I$4,'Optotune lens DB'!$B$4:$I$4,0),0),"")</f>
        <v>500-1000$</v>
      </c>
      <c r="K5" s="3" t="s">
        <v>582</v>
      </c>
      <c r="L5" s="35" t="str">
        <f>IFERROR(VLOOKUP($C5,'Entocentric lens DB'!$B$5:$T$309,MATCH('Entocentric lens DB'!$R$4,'Entocentric lens DB'!$B$4:$T$4,0),0),"")</f>
        <v>&gt;=14 mm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77" t="s">
        <v>660</v>
      </c>
      <c r="Q5" s="45" t="str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/>
      </c>
      <c r="S5" s="3" t="s">
        <v>619</v>
      </c>
    </row>
    <row r="6" spans="1:19">
      <c r="B6" s="3" t="str">
        <f>IFERROR(VLOOKUP($C6,'Entocentric lens DB'!$B$5:$T$309,MATCH('Entocentric lens DB'!$C$4,'Entocentric lens DB'!$B$4:$T$4,0),0),"")</f>
        <v>Lensation</v>
      </c>
      <c r="C6" s="49" t="s">
        <v>216</v>
      </c>
      <c r="D6" s="35">
        <f>IFERROR(VLOOKUP($C6,'Entocentric lens DB'!$B$5:$T$309,MATCH('Entocentric lens DB'!$D$4,'Entocentric lens DB'!$B$4:$T$4,0),0),"")</f>
        <v>8.42</v>
      </c>
      <c r="E6" s="35" t="str">
        <f>IFERROR(VLOOKUP($C6,'Entocentric lens DB'!$B$5:$T$309,MATCH('Entocentric lens DB'!$E$4,'Entocentric lens DB'!$B$4:$T$4,0),0),"")</f>
        <v>S-mount</v>
      </c>
      <c r="F6" s="35" t="str">
        <f>IFERROR(VLOOKUP($C6,'Entocentric lens DB'!$B$5:$T$309,MATCH('Entocentric lens DB'!$F$4,'Entocentric lens DB'!$B$4:$T$4,0),0),"")</f>
        <v>1/1.8"</v>
      </c>
      <c r="G6" s="35" t="str">
        <f>IFERROR(VLOOKUP($C6,'Entocentric lens DB'!$B$5:$T$309,MATCH('Entocentric lens DB'!$G$4,'Entocentric lens DB'!$B$4:$T$4,0),0),"")</f>
        <v>None</v>
      </c>
      <c r="H6" s="35" t="str">
        <f>IFERROR(VLOOKUP($C6,'Entocentric lens DB'!$B$5:$T$309,MATCH('Entocentric lens DB'!$P$4,'Entocentric lens DB'!$B$4:$T$4,0),0),"")</f>
        <v>&lt;100$</v>
      </c>
      <c r="I6" s="42" t="str">
        <f>IFERROR(VLOOKUP($C6,'Entocentric lens DB'!$B$5:$T$309,MATCH('Entocentric lens DB'!$Q$4,'Entocentric lens DB'!$B$4:$T$4,0),0),"")</f>
        <v>EL-16-40-TC-VIS-5D-C</v>
      </c>
      <c r="J6" s="35" t="str">
        <f>IFERROR(VLOOKUP($I6,'Optotune lens DB'!$B$5:$I$23,MATCH('Optotune lens DB'!$I$4,'Optotune lens DB'!$B$4:$I$4,0),0),"")</f>
        <v>500-1000$</v>
      </c>
      <c r="K6" s="3" t="s">
        <v>578</v>
      </c>
      <c r="L6" s="35" t="str">
        <f>IFERROR(VLOOKUP($C6,'Entocentric lens DB'!$B$5:$T$309,MATCH('Entocentric lens DB'!$R$4,'Entocentric lens DB'!$B$4:$T$4,0),0),"")</f>
        <v>None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 t="s">
        <v>660</v>
      </c>
      <c r="Q6" s="45">
        <v>2.2000000000000002</v>
      </c>
      <c r="S6" s="3" t="s">
        <v>692</v>
      </c>
    </row>
    <row r="7" spans="1:19">
      <c r="B7" s="3" t="str">
        <f>IFERROR(VLOOKUP($C7,'Entocentric lens DB'!$B$5:$T$309,MATCH('Entocentric lens DB'!$C$4,'Entocentric lens DB'!$B$4:$T$4,0),0),"")</f>
        <v/>
      </c>
      <c r="C7" s="49"/>
      <c r="D7" s="35" t="str">
        <f>IFERROR(VLOOKUP($C7,'Entocentric lens DB'!$B$5:$T$309,MATCH('Entocentric lens DB'!$D$4,'Entocentric lens DB'!$B$4:$T$4,0),0),"")</f>
        <v/>
      </c>
      <c r="E7" s="35" t="str">
        <f>IFERROR(VLOOKUP($C7,'Entocentric lens DB'!$B$5:$T$309,MATCH('Entocentric lens DB'!$E$4,'Entocentric lens DB'!$B$4:$T$4,0),0),"")</f>
        <v/>
      </c>
      <c r="F7" s="35" t="str">
        <f>IFERROR(VLOOKUP($C7,'Entocentric lens DB'!$B$5:$T$309,MATCH('Entocentric lens DB'!$F$4,'Entocentric lens DB'!$B$4:$T$4,0),0),"")</f>
        <v/>
      </c>
      <c r="G7" s="35" t="str">
        <f>IFERROR(VLOOKUP($C7,'Entocentric lens DB'!$B$5:$T$309,MATCH('Entocentric lens DB'!$G$4,'Entocentric lens DB'!$B$4:$T$4,0),0),"")</f>
        <v/>
      </c>
      <c r="H7" s="35" t="str">
        <f>IFERROR(VLOOKUP($C7,'Entocentric lens DB'!$B$5:$T$309,MATCH('Entocentric lens DB'!$P$4,'Entocentric lens DB'!$B$4:$T$4,0),0),"")</f>
        <v/>
      </c>
      <c r="I7" s="42" t="str">
        <f>IFERROR(VLOOKUP($C7,'Entocentric lens DB'!$B$5:$T$309,MATCH('Entocentric lens DB'!$Q$4,'Entocentric lens DB'!$B$4:$T$4,0),0),"")</f>
        <v/>
      </c>
      <c r="J7" s="35" t="str">
        <f>IFERROR(VLOOKUP($I7,'Optotune lens DB'!$B$5:$I$23,MATCH('Optotune lens DB'!$I$4,'Optotune lens DB'!$B$4:$I$4,0),0),"")</f>
        <v/>
      </c>
      <c r="L7" s="35" t="str">
        <f>IFERROR(VLOOKUP($C7,'Entocentric lens DB'!$B$5:$T$309,MATCH('Entocentric lens DB'!$R$4,'Entocentric lens DB'!$B$4:$T$4,0),0),"")</f>
        <v/>
      </c>
      <c r="M7" s="41" t="str">
        <f>IF(ISBLANK(C7),"",Overview!$H$3)</f>
        <v/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/>
      </c>
      <c r="O7" s="32" t="str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/>
      </c>
      <c r="P7" s="35"/>
      <c r="Q7" s="45" t="str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/>
      </c>
    </row>
    <row r="8" spans="1:19">
      <c r="B8" s="3" t="str">
        <f>IFERROR(VLOOKUP($C8,'Entocentric lens DB'!$B$5:$T$309,MATCH('Entocentric lens DB'!$C$4,'Entocentric lens DB'!$B$4:$T$4,0),0),"")</f>
        <v/>
      </c>
      <c r="C8" s="49"/>
      <c r="D8" s="35" t="str">
        <f>IFERROR(VLOOKUP($C8,'Entocentric lens DB'!$B$5:$T$309,MATCH('Entocentric lens DB'!$D$4,'Entocentric lens DB'!$B$4:$T$4,0),0),"")</f>
        <v/>
      </c>
      <c r="E8" s="35" t="str">
        <f>IFERROR(VLOOKUP($C8,'Entocentric lens DB'!$B$5:$T$309,MATCH('Entocentric lens DB'!$E$4,'Entocentric lens DB'!$B$4:$T$4,0),0),"")</f>
        <v/>
      </c>
      <c r="F8" s="35" t="str">
        <f>IFERROR(VLOOKUP($C8,'Entocentric lens DB'!$B$5:$T$309,MATCH('Entocentric lens DB'!$F$4,'Entocentric lens DB'!$B$4:$T$4,0),0),"")</f>
        <v/>
      </c>
      <c r="G8" s="35" t="str">
        <f>IFERROR(VLOOKUP($C8,'Entocentric lens DB'!$B$5:$T$309,MATCH('Entocentric lens DB'!$G$4,'Entocentric lens DB'!$B$4:$T$4,0),0),"")</f>
        <v/>
      </c>
      <c r="H8" s="35" t="str">
        <f>IFERROR(VLOOKUP($C8,'Entocentric lens DB'!$B$5:$T$309,MATCH('Entocentric lens DB'!$P$4,'Entocentric lens DB'!$B$4:$T$4,0),0),"")</f>
        <v/>
      </c>
      <c r="I8" s="42" t="str">
        <f>IFERROR(VLOOKUP($C8,'Entocentric lens DB'!$B$5:$T$309,MATCH('Entocentric lens DB'!$Q$4,'Entocentric lens DB'!$B$4:$T$4,0),0),"")</f>
        <v/>
      </c>
      <c r="J8" s="35" t="str">
        <f>IFERROR(VLOOKUP($I8,'Optotune lens DB'!$B$5:$I$23,MATCH('Optotune lens DB'!$I$4,'Optotune lens DB'!$B$4:$I$4,0),0),"")</f>
        <v/>
      </c>
      <c r="L8" s="35" t="str">
        <f>IFERROR(VLOOKUP($C8,'Entocentric lens DB'!$B$5:$T$309,MATCH('Entocentric lens DB'!$R$4,'Entocentric lens DB'!$B$4:$T$4,0),0),"")</f>
        <v/>
      </c>
      <c r="M8" s="41" t="str">
        <f>IF(ISBLANK(C8),"",Overview!$H$3)</f>
        <v/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/>
      </c>
      <c r="O8" s="32" t="str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/>
      </c>
      <c r="P8" s="35"/>
      <c r="Q8" s="45" t="str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/>
      </c>
    </row>
    <row r="9" spans="1:19">
      <c r="B9" s="3" t="str">
        <f>IFERROR(VLOOKUP($C9,'Entocentric lens DB'!$B$5:$T$309,MATCH('Entocentric lens DB'!$C$4,'Entocentric lens DB'!$B$4:$T$4,0),0),"")</f>
        <v/>
      </c>
      <c r="C9" s="49"/>
      <c r="D9" s="35" t="str">
        <f>IFERROR(VLOOKUP($C9,'Entocentric lens DB'!$B$5:$T$309,MATCH('Entocentric lens DB'!$D$4,'Entocentric lens DB'!$B$4:$T$4,0),0),"")</f>
        <v/>
      </c>
      <c r="E9" s="35" t="str">
        <f>IFERROR(VLOOKUP($C9,'Entocentric lens DB'!$B$5:$T$309,MATCH('Entocentric lens DB'!$E$4,'Entocentric lens DB'!$B$4:$T$4,0),0),"")</f>
        <v/>
      </c>
      <c r="F9" s="35" t="str">
        <f>IFERROR(VLOOKUP($C9,'Entocentric lens DB'!$B$5:$T$309,MATCH('Entocentric lens DB'!$F$4,'Entocentric lens DB'!$B$4:$T$4,0),0),"")</f>
        <v/>
      </c>
      <c r="G9" s="35" t="str">
        <f>IFERROR(VLOOKUP($C9,'Entocentric lens DB'!$B$5:$T$309,MATCH('Entocentric lens DB'!$G$4,'Entocentric lens DB'!$B$4:$T$4,0),0),"")</f>
        <v/>
      </c>
      <c r="H9" s="35" t="str">
        <f>IFERROR(VLOOKUP($C9,'Entocentric lens DB'!$B$5:$T$309,MATCH('Entocentric lens DB'!$P$4,'Entocentric lens DB'!$B$4:$T$4,0),0),"")</f>
        <v/>
      </c>
      <c r="I9" s="42" t="str">
        <f>IFERROR(VLOOKUP($C9,'Entocentric lens DB'!$B$5:$T$309,MATCH('Entocentric lens DB'!$Q$4,'Entocentric lens DB'!$B$4:$T$4,0),0),"")</f>
        <v/>
      </c>
      <c r="J9" s="35" t="str">
        <f>IFERROR(VLOOKUP($I9,'Optotune lens DB'!$B$5:$I$23,MATCH('Optotune lens DB'!$I$4,'Optotune lens DB'!$B$4:$I$4,0),0),"")</f>
        <v/>
      </c>
      <c r="L9" s="35" t="str">
        <f>IFERROR(VLOOKUP($C9,'Entocentric lens DB'!$B$5:$T$309,MATCH('Entocentric lens DB'!$R$4,'Entocentric lens DB'!$B$4:$T$4,0),0),"")</f>
        <v/>
      </c>
      <c r="M9" s="41" t="str">
        <f>IF(ISBLANK(C9),"",Overview!$H$3)</f>
        <v/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/>
      </c>
      <c r="O9" s="32" t="str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/>
      </c>
      <c r="P9" s="35"/>
      <c r="Q9" s="45" t="str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/>
      </c>
    </row>
    <row r="10" spans="1:19">
      <c r="B10" s="3" t="str">
        <f>IFERROR(VLOOKUP($C10,'Entocentric lens DB'!$B$5:$T$309,MATCH('Entocentric lens DB'!$C$4,'Entocentric lens DB'!$B$4:$T$4,0),0),"")</f>
        <v/>
      </c>
      <c r="D10" s="35" t="str">
        <f>IFERROR(VLOOKUP($C10,'Entocentric lens DB'!$B$5:$T$309,MATCH('Entocentric lens DB'!$D$4,'Entocentric lens DB'!$B$4:$T$4,0),0),"")</f>
        <v/>
      </c>
      <c r="E10" s="35" t="str">
        <f>IFERROR(VLOOKUP($C10,'Entocentric lens DB'!$B$5:$T$309,MATCH('Entocentric lens DB'!$E$4,'Entocentric lens DB'!$B$4:$T$4,0),0),"")</f>
        <v/>
      </c>
      <c r="F10" s="35" t="str">
        <f>IFERROR(VLOOKUP($C10,'Entocentric lens DB'!$B$5:$T$309,MATCH('Entocentric lens DB'!$F$4,'Entocentric lens DB'!$B$4:$T$4,0),0),"")</f>
        <v/>
      </c>
      <c r="G10" s="35" t="str">
        <f>IFERROR(VLOOKUP($C10,'Entocentric lens DB'!$B$5:$T$309,MATCH('Entocentric lens DB'!$G$4,'Entocentric lens DB'!$B$4:$T$4,0),0),"")</f>
        <v/>
      </c>
      <c r="H10" s="35" t="str">
        <f>IFERROR(VLOOKUP($C10,'Entocentric lens DB'!$B$5:$T$309,MATCH('Entocentric lens DB'!$P$4,'Entocentric lens DB'!$B$4:$T$4,0),0),"")</f>
        <v/>
      </c>
      <c r="I10" s="42" t="str">
        <f>IFERROR(VLOOKUP($C10,'Entocentric lens DB'!$B$5:$T$309,MATCH('Entocentric lens DB'!$Q$4,'Entocentric lens DB'!$B$4:$T$4,0),0),"")</f>
        <v/>
      </c>
      <c r="J10" s="35" t="str">
        <f>IFERROR(VLOOKUP($I10,'Optotune lens DB'!$B$5:$I$23,MATCH('Optotune lens DB'!$I$4,'Optotune lens DB'!$B$4:$I$4,0),0),"")</f>
        <v/>
      </c>
      <c r="L10" s="35" t="str">
        <f>IFERROR(VLOOKUP($C10,'Entocentric lens DB'!$B$5:$T$309,MATCH('Entocentric lens DB'!$R$4,'Entocentric lens DB'!$B$4:$T$4,0),0),"")</f>
        <v/>
      </c>
      <c r="M10" s="41" t="str">
        <f>IF(ISBLANK(C10),"",Overview!$H$3)</f>
        <v/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/>
      </c>
      <c r="O10" s="32" t="str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/>
      </c>
      <c r="P10" s="35"/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/>
      </c>
      <c r="D11" s="35" t="str">
        <f>IFERROR(VLOOKUP($C11,'Entocentric lens DB'!$B$5:$T$309,MATCH('Entocentric lens DB'!$D$4,'Entocentric lens DB'!$B$4:$T$4,0),0),"")</f>
        <v/>
      </c>
      <c r="E11" s="35" t="str">
        <f>IFERROR(VLOOKUP($C11,'Entocentric lens DB'!$B$5:$T$309,MATCH('Entocentric lens DB'!$E$4,'Entocentric lens DB'!$B$4:$T$4,0),0),"")</f>
        <v/>
      </c>
      <c r="F11" s="35" t="str">
        <f>IFERROR(VLOOKUP($C11,'Entocentric lens DB'!$B$5:$T$309,MATCH('Entocentric lens DB'!$F$4,'Entocentric lens DB'!$B$4:$T$4,0),0),"")</f>
        <v/>
      </c>
      <c r="G11" s="35" t="str">
        <f>IFERROR(VLOOKUP($C11,'Entocentric lens DB'!$B$5:$T$309,MATCH('Entocentric lens DB'!$G$4,'Entocentric lens DB'!$B$4:$T$4,0),0),"")</f>
        <v/>
      </c>
      <c r="H11" s="35" t="str">
        <f>IFERROR(VLOOKUP($C11,'Entocentric lens DB'!$B$5:$T$309,MATCH('Entocentric lens DB'!$P$4,'Entocentric lens DB'!$B$4:$T$4,0),0),"")</f>
        <v/>
      </c>
      <c r="I11" s="42" t="str">
        <f>IFERROR(VLOOKUP($C11,'Entocentric lens DB'!$B$5:$T$309,MATCH('Entocentric lens DB'!$Q$4,'Entocentric lens DB'!$B$4:$T$4,0),0),"")</f>
        <v/>
      </c>
      <c r="J11" s="35" t="str">
        <f>IFERROR(VLOOKUP($I11,'Optotune lens DB'!$B$5:$I$23,MATCH('Optotune lens DB'!$I$4,'Optotune lens DB'!$B$4:$I$4,0),0),"")</f>
        <v/>
      </c>
      <c r="L11" s="35" t="str">
        <f>IFERROR(VLOOKUP($C11,'Entocentric lens DB'!$B$5:$T$309,MATCH('Entocentric lens DB'!$R$4,'Entocentric lens DB'!$B$4:$T$4,0),0),"")</f>
        <v/>
      </c>
      <c r="M11" s="41" t="str">
        <f>IF(ISBLANK(C11),"",Overview!$H$3)</f>
        <v/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/>
      </c>
      <c r="O11" s="32" t="str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/>
      </c>
      <c r="P11" s="35"/>
      <c r="Q11" s="45" t="str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/>
      </c>
    </row>
    <row r="12" spans="1:19">
      <c r="B12" s="3" t="str">
        <f>IFERROR(VLOOKUP($C12,'Entocentric lens DB'!$B$5:$T$309,MATCH('Entocentric lens DB'!$C$4,'Entocentric lens DB'!$B$4:$T$4,0),0),"")</f>
        <v/>
      </c>
      <c r="D12" s="35" t="str">
        <f>IFERROR(VLOOKUP($C12,'Entocentric lens DB'!$B$5:$T$309,MATCH('Entocentric lens DB'!$D$4,'Entocentric lens DB'!$B$4:$T$4,0),0),"")</f>
        <v/>
      </c>
      <c r="E12" s="35" t="str">
        <f>IFERROR(VLOOKUP($C12,'Entocentric lens DB'!$B$5:$T$309,MATCH('Entocentric lens DB'!$E$4,'Entocentric lens DB'!$B$4:$T$4,0),0),"")</f>
        <v/>
      </c>
      <c r="F12" s="35" t="str">
        <f>IFERROR(VLOOKUP($C12,'Entocentric lens DB'!$B$5:$T$309,MATCH('Entocentric lens DB'!$F$4,'Entocentric lens DB'!$B$4:$T$4,0),0),"")</f>
        <v/>
      </c>
      <c r="G12" s="35" t="str">
        <f>IFERROR(VLOOKUP($C12,'Entocentric lens DB'!$B$5:$T$309,MATCH('Entocentric lens DB'!$G$4,'Entocentric lens DB'!$B$4:$T$4,0),0),"")</f>
        <v/>
      </c>
      <c r="H12" s="35" t="str">
        <f>IFERROR(VLOOKUP($C12,'Entocentric lens DB'!$B$5:$T$309,MATCH('Entocentric lens DB'!$P$4,'Entocentric lens DB'!$B$4:$T$4,0),0),"")</f>
        <v/>
      </c>
      <c r="I12" s="42" t="str">
        <f>IFERROR(VLOOKUP($C12,'Entocentric lens DB'!$B$5:$T$309,MATCH('Entocentric lens DB'!$Q$4,'Entocentric lens DB'!$B$4:$T$4,0),0),"")</f>
        <v/>
      </c>
      <c r="J12" s="35" t="str">
        <f>IFERROR(VLOOKUP($I12,'Optotune lens DB'!$B$5:$I$23,MATCH('Optotune lens DB'!$I$4,'Optotune lens DB'!$B$4:$I$4,0),0),"")</f>
        <v/>
      </c>
      <c r="L12" s="35" t="str">
        <f>IFERROR(VLOOKUP($C12,'Entocentric lens DB'!$B$5:$T$309,MATCH('Entocentric lens DB'!$R$4,'Entocentric lens DB'!$B$4:$T$4,0),0),"")</f>
        <v/>
      </c>
      <c r="M12" s="41" t="str">
        <f>IF(ISBLANK(C12),"",Overview!$H$3)</f>
        <v/>
      </c>
      <c r="N12" s="32"/>
      <c r="O12" s="32" t="str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/>
      </c>
      <c r="P12" s="35"/>
      <c r="Q12" s="45" t="str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/>
      </c>
    </row>
    <row r="13" spans="1:19">
      <c r="B13" s="3" t="str">
        <f>IFERROR(VLOOKUP($C13,'Entocentric lens DB'!$B$5:$T$309,MATCH('Entocentric lens DB'!$C$4,'Entocentric lens DB'!$B$4:$T$4,0),0),"")</f>
        <v/>
      </c>
      <c r="D13" s="35" t="str">
        <f>IFERROR(VLOOKUP($C13,'Entocentric lens DB'!$B$5:$T$309,MATCH('Entocentric lens DB'!$D$4,'Entocentric lens DB'!$B$4:$T$4,0),0),"")</f>
        <v/>
      </c>
      <c r="E13" s="35" t="str">
        <f>IFERROR(VLOOKUP($C13,'Entocentric lens DB'!$B$5:$T$309,MATCH('Entocentric lens DB'!$E$4,'Entocentric lens DB'!$B$4:$T$4,0),0),"")</f>
        <v/>
      </c>
      <c r="F13" s="35" t="str">
        <f>IFERROR(VLOOKUP($C13,'Entocentric lens DB'!$B$5:$T$309,MATCH('Entocentric lens DB'!$F$4,'Entocentric lens DB'!$B$4:$T$4,0),0),"")</f>
        <v/>
      </c>
      <c r="G13" s="35" t="str">
        <f>IFERROR(VLOOKUP($C13,'Entocentric lens DB'!$B$5:$T$309,MATCH('Entocentric lens DB'!$G$4,'Entocentric lens DB'!$B$4:$T$4,0),0),"")</f>
        <v/>
      </c>
      <c r="H13" s="35" t="str">
        <f>IFERROR(VLOOKUP($C13,'Entocentric lens DB'!$B$5:$T$309,MATCH('Entocentric lens DB'!$P$4,'Entocentric lens DB'!$B$4:$T$4,0),0),"")</f>
        <v/>
      </c>
      <c r="I13" s="42" t="str">
        <f>IFERROR(VLOOKUP($C13,'Entocentric lens DB'!$B$5:$T$309,MATCH('Entocentric lens DB'!$Q$4,'Entocentric lens DB'!$B$4:$T$4,0),0),"")</f>
        <v/>
      </c>
      <c r="J13" s="35" t="str">
        <f>IFERROR(VLOOKUP($I13,'Optotune lens DB'!$B$5:$I$23,MATCH('Optotune lens DB'!$I$4,'Optotune lens DB'!$B$4:$I$4,0),0),"")</f>
        <v/>
      </c>
      <c r="L13" s="35" t="str">
        <f>IFERROR(VLOOKUP($C13,'Entocentric lens DB'!$B$5:$T$309,MATCH('Entocentric lens DB'!$R$4,'Entocentric lens DB'!$B$4:$T$4,0),0),"")</f>
        <v/>
      </c>
      <c r="M13" s="41" t="str">
        <f>IF(ISBLANK(C13),"",Overview!$H$3)</f>
        <v/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/>
      </c>
      <c r="O13" s="32" t="str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/>
      </c>
      <c r="P13" s="35"/>
      <c r="Q13" s="45" t="str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/>
      </c>
    </row>
    <row r="14" spans="1:19">
      <c r="B14" s="3" t="str">
        <f>IFERROR(VLOOKUP($C14,'Entocentric lens DB'!$B$5:$T$309,MATCH('Entocentric lens DB'!$C$4,'Entocentric lens DB'!$B$4:$T$4,0),0),"")</f>
        <v/>
      </c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 t="str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/>
      </c>
    </row>
    <row r="15" spans="1:19">
      <c r="B15" s="3" t="str">
        <f>IFERROR(VLOOKUP($C15,'Entocentric lens DB'!$B$5:$T$309,MATCH('Entocentric lens DB'!$C$4,'Entocentric lens DB'!$B$4:$T$4,0),0),"")</f>
        <v/>
      </c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 t="str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/>
      </c>
    </row>
    <row r="16" spans="1:19">
      <c r="B16" s="3" t="str">
        <f>IFERROR(VLOOKUP($C16,'Entocentric lens DB'!$B$5:$T$309,MATCH('Entocentric lens DB'!$C$4,'Entocentric lens DB'!$B$4:$T$4,0),0),"")</f>
        <v/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 t="str">
        <f>IFERROR(VLOOKUP($C16,'Entocentric lens DB'!$B$5:$T$309,MATCH('Entocentric lens DB'!$Q$4,'Entocentric lens DB'!$B$4:$T$4,0),0),"")</f>
        <v/>
      </c>
      <c r="J16" s="35" t="str">
        <f>IFERROR(VLOOKUP($I16,'Optotune lens DB'!$B$5:$I$23,MATCH('Optotune lens DB'!$I$4,'Optotune lens DB'!$B$4:$I$4,0),0),"")</f>
        <v/>
      </c>
      <c r="L16" s="35" t="str">
        <f>IFERROR(VLOOKUP($C16,'Entocentric lens DB'!$B$5:$T$309,MATCH('Entocentric lens DB'!$R$4,'Entocentric lens DB'!$B$4:$T$4,0),0),"")</f>
        <v/>
      </c>
      <c r="M16" s="41" t="str">
        <f>IF(ISBLANK(C16),"",Overview!$H$3)</f>
        <v/>
      </c>
      <c r="N16" s="32" t="str">
        <f>IF(ISBLANK(C16),"",IF(IFERROR(1000/(1000/$M16+VLOOKUP($I16,'Optotune lens DB'!$B$5:$H$23,MATCH('Optotune lens DB'!$D$4,'Optotune lens DB'!$B$4:$H$4,0),0)),"inf")&lt;0,"inf",IFERROR(1000/(1000/$M16+VLOOKUP($I16,'Optotune lens DB'!$B$5:$H$23,MATCH('Optotune lens DB'!$D$4,'Optotune lens DB'!$B$4:$H$4,0),0)),"inf")))</f>
        <v/>
      </c>
      <c r="O16" s="32" t="str">
        <f>IF(ISBLANK(C16),"",IF(N16="inf",1000/(VLOOKUP($I16,'Optotune lens DB'!$B$5:$H$23,MATCH('Optotune lens DB'!$E$4,'Optotune lens DB'!$B$4:$H$4,0),0)-VLOOKUP($I16,'Optotune lens DB'!$B$5:$H$23,MATCH('Optotune lens DB'!$D$4,'Optotune lens DB'!$B$4:$H$4,0),0)),1000/(1000/$M16+VLOOKUP($I16,'Optotune lens DB'!$B$5:$H$23,MATCH('Optotune lens DB'!$E$4,'Optotune lens DB'!$B$4:$H$4,0),0))))</f>
        <v/>
      </c>
      <c r="P16" s="35"/>
      <c r="Q16" s="45" t="str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/>
      </c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1" t="s">
        <v>87</v>
      </c>
      <c r="C20" s="30" t="s">
        <v>131</v>
      </c>
      <c r="D20" s="30"/>
      <c r="E20" s="30" t="s">
        <v>131</v>
      </c>
      <c r="F20" s="30" t="s">
        <v>131</v>
      </c>
      <c r="G20" s="30" t="s">
        <v>131</v>
      </c>
      <c r="H20" s="30" t="s">
        <v>131</v>
      </c>
      <c r="I20" s="30" t="s">
        <v>131</v>
      </c>
      <c r="J20" s="30" t="s">
        <v>131</v>
      </c>
      <c r="K20" s="30" t="s">
        <v>131</v>
      </c>
      <c r="L20" s="30" t="s">
        <v>131</v>
      </c>
      <c r="M20" s="30" t="s">
        <v>131</v>
      </c>
      <c r="N20" s="30" t="s">
        <v>131</v>
      </c>
      <c r="O20" s="30" t="s">
        <v>131</v>
      </c>
      <c r="P20" s="43" t="s">
        <v>131</v>
      </c>
      <c r="Q20" s="44" t="s">
        <v>131</v>
      </c>
      <c r="R20" s="30" t="s">
        <v>131</v>
      </c>
      <c r="S20" s="30" t="s">
        <v>131</v>
      </c>
    </row>
  </sheetData>
  <phoneticPr fontId="20" type="noConversion"/>
  <dataValidations count="4">
    <dataValidation type="list" allowBlank="1" showInputMessage="1" showErrorMessage="1" sqref="E5:E19" xr:uid="{00000000-0002-0000-0600-000000000000}">
      <formula1>Mounts</formula1>
    </dataValidation>
    <dataValidation type="list" allowBlank="1" showInputMessage="1" showErrorMessage="1" sqref="F5:F19" xr:uid="{00000000-0002-0000-0600-000001000000}">
      <formula1>Formats</formula1>
    </dataValidation>
    <dataValidation type="list" allowBlank="1" showInputMessage="1" showErrorMessage="1" sqref="G5:G19" xr:uid="{00000000-0002-0000-0600-000002000000}">
      <formula1>Filter</formula1>
    </dataValidation>
    <dataValidation type="list" allowBlank="1" showInputMessage="1" showErrorMessage="1" sqref="H5:H19 J5:J19" xr:uid="{00000000-0002-0000-0600-000003000000}">
      <formula1>Prices</formula1>
    </dataValidation>
  </dataValidations>
  <hyperlinks>
    <hyperlink ref="B2" location="Overview!A1" display="Back to overview" xr:uid="{00000000-0004-0000-0600-000000000000}"/>
  </hyperlinks>
  <pageMargins left="0.3" right="0.3" top="0.5" bottom="0.5" header="0.1" footer="0.1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S2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Kowa</v>
      </c>
      <c r="C5" s="49" t="s">
        <v>163</v>
      </c>
      <c r="D5" s="35">
        <f>IFERROR(VLOOKUP($C5,'Entocentric lens DB'!$B$5:$T$309,MATCH('Entocentric lens DB'!$D$4,'Entocentric lens DB'!$B$4:$T$4,0),0),"")</f>
        <v>12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2/3"</v>
      </c>
      <c r="G5" s="35" t="str">
        <f>IFERROR(VLOOKUP($C5,'Entocentric lens DB'!$B$5:$T$309,MATCH('Entocentric lens DB'!$G$4,'Entocentric lens DB'!$B$4:$T$4,0),0),"")</f>
        <v>M30.5x0.5</v>
      </c>
      <c r="H5" s="35" t="str">
        <f>IFERROR(VLOOKUP($C5,'Entocentric lens DB'!$B$5:$T$309,MATCH('Entocentric lens DB'!$P$4,'Entocentric lens DB'!$B$4:$T$4,0),0),"")</f>
        <v>200-500$</v>
      </c>
      <c r="I5" s="42" t="str">
        <f>IFERROR(VLOOKUP($C5,'Entocentric lens DB'!$B$5:$T$309,MATCH('Entocentric lens DB'!$Q$4,'Entocentric lens DB'!$B$4:$T$4,0),0),"")</f>
        <v>EL-16-40-TC-VIS-5D-M30.5</v>
      </c>
      <c r="J5" s="35" t="str">
        <f>IFERROR(VLOOKUP($I5,'Optotune lens DB'!$B$5:$I$23,MATCH('Optotune lens DB'!$I$4,'Optotune lens DB'!$B$4:$I$4,0),0),"")</f>
        <v>500-1000$</v>
      </c>
      <c r="K5" s="3" t="s">
        <v>582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35" t="s">
        <v>660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2.5</v>
      </c>
    </row>
    <row r="6" spans="1:19">
      <c r="B6" s="3" t="str">
        <f>IFERROR(VLOOKUP($C6,'Entocentric lens DB'!$B$5:$T$309,MATCH('Entocentric lens DB'!$C$4,'Entocentric lens DB'!$B$4:$T$4,0),0),"")</f>
        <v>Computar</v>
      </c>
      <c r="C6" s="49" t="s">
        <v>153</v>
      </c>
      <c r="D6" s="35">
        <f>IFERROR(VLOOKUP($C6,'Entocentric lens DB'!$B$5:$T$309,MATCH('Entocentric lens DB'!$D$4,'Entocentric lens DB'!$B$4:$T$4,0),0),"")</f>
        <v>12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2/3"</v>
      </c>
      <c r="G6" s="35" t="str">
        <f>IFERROR(VLOOKUP($C6,'Entocentric lens DB'!$B$5:$T$309,MATCH('Entocentric lens DB'!$G$4,'Entocentric lens DB'!$B$4:$T$4,0),0),"")</f>
        <v>M27x0.5</v>
      </c>
      <c r="H6" s="35" t="str">
        <f>IFERROR(VLOOKUP($C6,'Entocentric lens DB'!$B$5:$T$309,MATCH('Entocentric lens DB'!$P$4,'Entocentric lens DB'!$B$4:$T$4,0),0),"")</f>
        <v>200-500$</v>
      </c>
      <c r="I6" s="42" t="str">
        <f>IFERROR(VLOOKUP($C6,'Entocentric lens DB'!$B$5:$T$309,MATCH('Entocentric lens DB'!$Q$4,'Entocentric lens DB'!$B$4:$T$4,0),0),"")</f>
        <v>EL-16-40-TC-VIS-5D-M27</v>
      </c>
      <c r="J6" s="35" t="str">
        <f>IFERROR(VLOOKUP($I6,'Optotune lens DB'!$B$5:$I$23,MATCH('Optotune lens DB'!$I$4,'Optotune lens DB'!$B$4:$I$4,0),0),"")</f>
        <v>500-1000$</v>
      </c>
      <c r="K6" s="3" t="s">
        <v>582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35" t="s">
        <v>660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2.5</v>
      </c>
    </row>
    <row r="7" spans="1:19">
      <c r="B7" s="3" t="str">
        <f>IFERROR(VLOOKUP($C7,'Entocentric lens DB'!$B$5:$T$309,MATCH('Entocentric lens DB'!$C$4,'Entocentric lens DB'!$B$4:$T$4,0),0),"")</f>
        <v>Tamron</v>
      </c>
      <c r="C7" s="49" t="s">
        <v>168</v>
      </c>
      <c r="D7" s="35">
        <f>IFERROR(VLOOKUP($C7,'Entocentric lens DB'!$B$5:$T$309,MATCH('Entocentric lens DB'!$D$4,'Entocentric lens DB'!$B$4:$T$4,0),0),"")</f>
        <v>12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1/1.2"</v>
      </c>
      <c r="G7" s="35" t="str">
        <f>IFERROR(VLOOKUP($C7,'Entocentric lens DB'!$B$5:$T$309,MATCH('Entocentric lens DB'!$G$4,'Entocentric lens DB'!$B$4:$T$4,0),0),"")</f>
        <v>M27x0.5</v>
      </c>
      <c r="H7" s="35" t="str">
        <f>IFERROR(VLOOKUP($C7,'Entocentric lens DB'!$B$5:$T$309,MATCH('Entocentric lens DB'!$P$4,'Entocentric lens DB'!$B$4:$T$4,0),0),"")</f>
        <v>200-500$</v>
      </c>
      <c r="I7" s="42" t="str">
        <f>IFERROR(VLOOKUP($C7,'Entocentric lens DB'!$B$5:$T$309,MATCH('Entocentric lens DB'!$Q$4,'Entocentric lens DB'!$B$4:$T$4,0),0),"")</f>
        <v>EL-16-40-TC-VIS-5D-M27</v>
      </c>
      <c r="J7" s="35" t="str">
        <f>IFERROR(VLOOKUP($I7,'Optotune lens DB'!$B$5:$I$23,MATCH('Optotune lens DB'!$I$4,'Optotune lens DB'!$B$4:$I$4,0),0),"")</f>
        <v>500-1000$</v>
      </c>
      <c r="K7" s="3" t="s">
        <v>582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35" t="s">
        <v>660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3.5</v>
      </c>
    </row>
    <row r="8" spans="1:19">
      <c r="B8" s="3" t="str">
        <f>IFERROR(VLOOKUP($C8,'Entocentric lens DB'!$B$5:$T$309,MATCH('Entocentric lens DB'!$C$4,'Entocentric lens DB'!$B$4:$T$4,0),0),"")</f>
        <v>Fujinon</v>
      </c>
      <c r="C8" s="49" t="s">
        <v>148</v>
      </c>
      <c r="D8" s="35">
        <f>IFERROR(VLOOKUP($C8,'Entocentric lens DB'!$B$5:$T$309,MATCH('Entocentric lens DB'!$D$4,'Entocentric lens DB'!$B$4:$T$4,0),0),"")</f>
        <v>12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2/3"</v>
      </c>
      <c r="G8" s="35" t="str">
        <f>IFERROR(VLOOKUP($C8,'Entocentric lens DB'!$B$5:$T$309,MATCH('Entocentric lens DB'!$G$4,'Entocentric lens DB'!$B$4:$T$4,0),0),"")</f>
        <v>M25.5x0.5</v>
      </c>
      <c r="H8" s="35" t="str">
        <f>IFERROR(VLOOKUP($C8,'Entocentric lens DB'!$B$5:$T$309,MATCH('Entocentric lens DB'!$P$4,'Entocentric lens DB'!$B$4:$T$4,0),0),"")</f>
        <v>200-500$</v>
      </c>
      <c r="I8" s="42" t="str">
        <f>IFERROR(VLOOKUP($C8,'Entocentric lens DB'!$B$5:$T$309,MATCH('Entocentric lens DB'!$Q$4,'Entocentric lens DB'!$B$4:$T$4,0),0),"")</f>
        <v>EL-16-40-TC-VIS-5D-M25.5</v>
      </c>
      <c r="J8" s="35" t="str">
        <f>IFERROR(VLOOKUP($I8,'Optotune lens DB'!$B$5:$I$23,MATCH('Optotune lens DB'!$I$4,'Optotune lens DB'!$B$4:$I$4,0),0),"")</f>
        <v>500-1000$</v>
      </c>
      <c r="K8" s="3" t="s">
        <v>582</v>
      </c>
      <c r="L8" s="35" t="str">
        <f>IFERROR(VLOOKUP($C8,'Entocentric lens DB'!$B$5:$T$309,MATCH('Entocentric lens DB'!$R$4,'Entocentric lens DB'!$B$4:$T$4,0),0),"")</f>
        <v>NA</v>
      </c>
      <c r="M8" s="41">
        <f>IF(ISBLANK(C8),"",Overview!$H$3)</f>
        <v>1000</v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>inf</v>
      </c>
      <c r="O8" s="32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>200</v>
      </c>
      <c r="P8" s="35" t="s">
        <v>660</v>
      </c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3.5</v>
      </c>
    </row>
    <row r="9" spans="1:19">
      <c r="B9" s="3" t="str">
        <f>IFERROR(VLOOKUP($C9,'Entocentric lens DB'!$B$5:$T$309,MATCH('Entocentric lens DB'!$C$4,'Entocentric lens DB'!$B$4:$T$4,0),0),"")</f>
        <v>Kowa</v>
      </c>
      <c r="C9" s="49" t="s">
        <v>180</v>
      </c>
      <c r="D9" s="35">
        <f>IFERROR(VLOOKUP($C9,'Entocentric lens DB'!$B$5:$T$309,MATCH('Entocentric lens DB'!$D$4,'Entocentric lens DB'!$B$4:$T$4,0),0),"")</f>
        <v>12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2/3"</v>
      </c>
      <c r="G9" s="35" t="str">
        <f>IFERROR(VLOOKUP($C9,'Entocentric lens DB'!$B$5:$T$309,MATCH('Entocentric lens DB'!$G$4,'Entocentric lens DB'!$B$4:$T$4,0),0),"")</f>
        <v>M27x0.5</v>
      </c>
      <c r="H9" s="35" t="str">
        <f>IFERROR(VLOOKUP($C9,'Entocentric lens DB'!$B$5:$T$309,MATCH('Entocentric lens DB'!$P$4,'Entocentric lens DB'!$B$4:$T$4,0),0),"")</f>
        <v>200-500$</v>
      </c>
      <c r="I9" s="42" t="str">
        <f>IFERROR(VLOOKUP($C9,'Entocentric lens DB'!$B$5:$T$309,MATCH('Entocentric lens DB'!$Q$4,'Entocentric lens DB'!$B$4:$T$4,0),0),"")</f>
        <v>EL-16-40-TC-VIS-5D-M27</v>
      </c>
      <c r="J9" s="35" t="str">
        <f>IFERROR(VLOOKUP($I9,'Optotune lens DB'!$B$5:$I$23,MATCH('Optotune lens DB'!$I$4,'Optotune lens DB'!$B$4:$I$4,0),0),"")</f>
        <v>500-1000$</v>
      </c>
      <c r="K9" s="3" t="s">
        <v>582</v>
      </c>
      <c r="L9" s="35" t="str">
        <f>IFERROR(VLOOKUP($C9,'Entocentric lens DB'!$B$5:$T$309,MATCH('Entocentric lens DB'!$R$4,'Entocentric lens DB'!$B$4:$T$4,0),0),"")</f>
        <v>NA</v>
      </c>
      <c r="M9" s="41">
        <f>IF(ISBLANK(C9),"",Overview!$H$3)</f>
        <v>1000</v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>inf</v>
      </c>
      <c r="O9" s="32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>200</v>
      </c>
      <c r="P9" s="35" t="s">
        <v>660</v>
      </c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4</v>
      </c>
    </row>
    <row r="10" spans="1:19">
      <c r="B10" s="3" t="str">
        <f>IFERROR(VLOOKUP($C10,'Entocentric lens DB'!$B$5:$T$309,MATCH('Entocentric lens DB'!$C$4,'Entocentric lens DB'!$B$4:$T$4,0),0),"")</f>
        <v>Edmund Optics</v>
      </c>
      <c r="C10" s="49" t="s">
        <v>199</v>
      </c>
      <c r="D10" s="35">
        <f>IFERROR(VLOOKUP($C10,'Entocentric lens DB'!$B$5:$T$309,MATCH('Entocentric lens DB'!$D$4,'Entocentric lens DB'!$B$4:$T$4,0),0),"")</f>
        <v>12</v>
      </c>
      <c r="E10" s="35" t="str">
        <f>IFERROR(VLOOKUP($C10,'Entocentric lens DB'!$B$5:$T$309,MATCH('Entocentric lens DB'!$E$4,'Entocentric lens DB'!$B$4:$T$4,0),0),"")</f>
        <v>C-mount</v>
      </c>
      <c r="F10" s="35" t="str">
        <f>IFERROR(VLOOKUP($C10,'Entocentric lens DB'!$B$5:$T$309,MATCH('Entocentric lens DB'!$F$4,'Entocentric lens DB'!$B$4:$T$4,0),0),"")</f>
        <v>2/3"</v>
      </c>
      <c r="G10" s="35" t="str">
        <f>IFERROR(VLOOKUP($C10,'Entocentric lens DB'!$B$5:$T$309,MATCH('Entocentric lens DB'!$G$4,'Entocentric lens DB'!$B$4:$T$4,0),0),"")</f>
        <v>M25.5x0.5</v>
      </c>
      <c r="H10" s="35" t="str">
        <f>IFERROR(VLOOKUP($C10,'Entocentric lens DB'!$B$5:$T$309,MATCH('Entocentric lens DB'!$P$4,'Entocentric lens DB'!$B$4:$T$4,0),0),"")</f>
        <v>200-500$</v>
      </c>
      <c r="I10" s="42" t="str">
        <f>IFERROR(VLOOKUP($C10,'Entocentric lens DB'!$B$5:$T$309,MATCH('Entocentric lens DB'!$Q$4,'Entocentric lens DB'!$B$4:$T$4,0),0),"")</f>
        <v>EL-16-40-TC-VIS-5D-M25.5</v>
      </c>
      <c r="J10" s="35" t="str">
        <f>IFERROR(VLOOKUP($I10,'Optotune lens DB'!$B$5:$I$23,MATCH('Optotune lens DB'!$I$4,'Optotune lens DB'!$B$4:$I$4,0),0),"")</f>
        <v>500-1000$</v>
      </c>
      <c r="K10" s="3" t="s">
        <v>582</v>
      </c>
      <c r="L10" s="35" t="str">
        <f>IFERROR(VLOOKUP($C10,'Entocentric lens DB'!$B$5:$T$309,MATCH('Entocentric lens DB'!$R$4,'Entocentric lens DB'!$B$4:$T$4,0),0),"")</f>
        <v>NA</v>
      </c>
      <c r="M10" s="41">
        <f>IF(ISBLANK(C10),"",Overview!$H$3)</f>
        <v>1000</v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>inf</v>
      </c>
      <c r="O10" s="32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>200</v>
      </c>
      <c r="P10" s="35" t="s">
        <v>660</v>
      </c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>Lensation</v>
      </c>
      <c r="C11" s="49" t="s">
        <v>219</v>
      </c>
      <c r="D11" s="35">
        <f>IFERROR(VLOOKUP($C11,'Entocentric lens DB'!$B$5:$T$309,MATCH('Entocentric lens DB'!$D$4,'Entocentric lens DB'!$B$4:$T$4,0),0),"")</f>
        <v>12</v>
      </c>
      <c r="E11" s="35" t="str">
        <f>IFERROR(VLOOKUP($C11,'Entocentric lens DB'!$B$5:$T$309,MATCH('Entocentric lens DB'!$E$4,'Entocentric lens DB'!$B$4:$T$4,0),0),"")</f>
        <v>S-mount</v>
      </c>
      <c r="F11" s="35" t="str">
        <f>IFERROR(VLOOKUP($C11,'Entocentric lens DB'!$B$5:$T$309,MATCH('Entocentric lens DB'!$F$4,'Entocentric lens DB'!$B$4:$T$4,0),0),"")</f>
        <v>1/2"</v>
      </c>
      <c r="G11" s="35" t="str">
        <f>IFERROR(VLOOKUP($C11,'Entocentric lens DB'!$B$5:$T$309,MATCH('Entocentric lens DB'!$G$4,'Entocentric lens DB'!$B$4:$T$4,0),0),"")</f>
        <v>None</v>
      </c>
      <c r="H11" s="35" t="str">
        <f>IFERROR(VLOOKUP($C11,'Entocentric lens DB'!$B$5:$T$309,MATCH('Entocentric lens DB'!$P$4,'Entocentric lens DB'!$B$4:$T$4,0),0),"")</f>
        <v>&lt;100$</v>
      </c>
      <c r="I11" s="42" t="str">
        <f>IFERROR(VLOOKUP($C11,'Entocentric lens DB'!$B$5:$T$309,MATCH('Entocentric lens DB'!$Q$4,'Entocentric lens DB'!$B$4:$T$4,0),0),"")</f>
        <v>EL-16-40-TC-VIS-5D-C</v>
      </c>
      <c r="J11" s="35" t="str">
        <f>IFERROR(VLOOKUP($I11,'Optotune lens DB'!$B$5:$I$23,MATCH('Optotune lens DB'!$I$4,'Optotune lens DB'!$B$4:$I$4,0),0),"")</f>
        <v>500-1000$</v>
      </c>
      <c r="K11" s="3" t="s">
        <v>582</v>
      </c>
      <c r="L11" s="35" t="str">
        <f>IFERROR(VLOOKUP($C11,'Entocentric lens DB'!$B$5:$T$309,MATCH('Entocentric lens DB'!$R$4,'Entocentric lens DB'!$B$4:$T$4,0),0),"")</f>
        <v>&gt;=5 mm</v>
      </c>
      <c r="M11" s="41">
        <f>IF(ISBLANK(C11),"",Overview!$H$3)</f>
        <v>1000</v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>inf</v>
      </c>
      <c r="O11" s="32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>200</v>
      </c>
      <c r="P11" s="35" t="s">
        <v>660</v>
      </c>
      <c r="Q11" s="45" t="str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/>
      </c>
      <c r="S11" s="3" t="s">
        <v>619</v>
      </c>
    </row>
    <row r="12" spans="1:19">
      <c r="B12" s="3" t="str">
        <f>IFERROR(VLOOKUP($C12,'Entocentric lens DB'!$B$5:$T$309,MATCH('Entocentric lens DB'!$C$4,'Entocentric lens DB'!$B$4:$T$4,0),0),"")</f>
        <v>Lensation</v>
      </c>
      <c r="C12" s="49" t="s">
        <v>220</v>
      </c>
      <c r="D12" s="35">
        <f>IFERROR(VLOOKUP($C12,'Entocentric lens DB'!$B$5:$T$309,MATCH('Entocentric lens DB'!$D$4,'Entocentric lens DB'!$B$4:$T$4,0),0),"")</f>
        <v>12</v>
      </c>
      <c r="E12" s="35" t="str">
        <f>IFERROR(VLOOKUP($C12,'Entocentric lens DB'!$B$5:$T$309,MATCH('Entocentric lens DB'!$E$4,'Entocentric lens DB'!$B$4:$T$4,0),0),"")</f>
        <v>S-mount</v>
      </c>
      <c r="F12" s="35" t="str">
        <f>IFERROR(VLOOKUP($C12,'Entocentric lens DB'!$B$5:$T$309,MATCH('Entocentric lens DB'!$F$4,'Entocentric lens DB'!$B$4:$T$4,0),0),"")</f>
        <v>1/1.8"</v>
      </c>
      <c r="G12" s="35" t="str">
        <f>IFERROR(VLOOKUP($C12,'Entocentric lens DB'!$B$5:$T$309,MATCH('Entocentric lens DB'!$G$4,'Entocentric lens DB'!$B$4:$T$4,0),0),"")</f>
        <v>None</v>
      </c>
      <c r="H12" s="35" t="str">
        <f>IFERROR(VLOOKUP($C12,'Entocentric lens DB'!$B$5:$T$309,MATCH('Entocentric lens DB'!$P$4,'Entocentric lens DB'!$B$4:$T$4,0),0),"")</f>
        <v>&lt;100$</v>
      </c>
      <c r="I12" s="42" t="str">
        <f>IFERROR(VLOOKUP($C12,'Entocentric lens DB'!$B$5:$T$309,MATCH('Entocentric lens DB'!$Q$4,'Entocentric lens DB'!$B$4:$T$4,0),0),"")</f>
        <v>EL-10-30-Ci-VIS-MV</v>
      </c>
      <c r="J12" s="35" t="str">
        <f>IFERROR(VLOOKUP($I12,'Optotune lens DB'!$B$5:$I$23,MATCH('Optotune lens DB'!$I$4,'Optotune lens DB'!$B$4:$I$4,0),0),"")</f>
        <v/>
      </c>
      <c r="K12" s="3" t="s">
        <v>582</v>
      </c>
      <c r="L12" s="35" t="str">
        <f>IFERROR(VLOOKUP($C12,'Entocentric lens DB'!$B$5:$T$309,MATCH('Entocentric lens DB'!$R$4,'Entocentric lens DB'!$B$4:$T$4,0),0),"")</f>
        <v>None</v>
      </c>
      <c r="M12" s="41">
        <f>IF(ISBLANK(C12),"",Overview!$H$3)</f>
        <v>1000</v>
      </c>
      <c r="N12" s="32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>inf</v>
      </c>
      <c r="O12" s="32" t="e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>#N/A</v>
      </c>
      <c r="P12" s="35" t="s">
        <v>660</v>
      </c>
      <c r="Q12" s="45" t="str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/>
      </c>
      <c r="S12" s="3" t="s">
        <v>619</v>
      </c>
    </row>
    <row r="13" spans="1:19">
      <c r="B13" s="3" t="str">
        <f>IFERROR(VLOOKUP($C13,'Entocentric lens DB'!$B$5:$T$309,MATCH('Entocentric lens DB'!$C$4,'Entocentric lens DB'!$B$4:$T$4,0),0),"")</f>
        <v>Lensation</v>
      </c>
      <c r="C13" s="49" t="s">
        <v>221</v>
      </c>
      <c r="D13" s="35">
        <f>IFERROR(VLOOKUP($C13,'Entocentric lens DB'!$B$5:$T$309,MATCH('Entocentric lens DB'!$D$4,'Entocentric lens DB'!$B$4:$T$4,0),0),"")</f>
        <v>12</v>
      </c>
      <c r="E13" s="35" t="str">
        <f>IFERROR(VLOOKUP($C13,'Entocentric lens DB'!$B$5:$T$309,MATCH('Entocentric lens DB'!$E$4,'Entocentric lens DB'!$B$4:$T$4,0),0),"")</f>
        <v>S-mount</v>
      </c>
      <c r="F13" s="35" t="str">
        <f>IFERROR(VLOOKUP($C13,'Entocentric lens DB'!$B$5:$T$309,MATCH('Entocentric lens DB'!$F$4,'Entocentric lens DB'!$B$4:$T$4,0),0),"")</f>
        <v>1/1.8"</v>
      </c>
      <c r="G13" s="35" t="str">
        <f>IFERROR(VLOOKUP($C13,'Entocentric lens DB'!$B$5:$T$309,MATCH('Entocentric lens DB'!$G$4,'Entocentric lens DB'!$B$4:$T$4,0),0),"")</f>
        <v>None</v>
      </c>
      <c r="H13" s="35" t="str">
        <f>IFERROR(VLOOKUP($C13,'Entocentric lens DB'!$B$5:$T$309,MATCH('Entocentric lens DB'!$P$4,'Entocentric lens DB'!$B$4:$T$4,0),0),"")</f>
        <v>&lt;100$</v>
      </c>
      <c r="I13" s="42" t="str">
        <f>IFERROR(VLOOKUP($C13,'Entocentric lens DB'!$B$5:$T$309,MATCH('Entocentric lens DB'!$Q$4,'Entocentric lens DB'!$B$4:$T$4,0),0),"")</f>
        <v>EL-10-30-Ci-VIS-MV</v>
      </c>
      <c r="J13" s="35" t="str">
        <f>IFERROR(VLOOKUP($I13,'Optotune lens DB'!$B$5:$I$23,MATCH('Optotune lens DB'!$I$4,'Optotune lens DB'!$B$4:$I$4,0),0),"")</f>
        <v/>
      </c>
      <c r="K13" s="3" t="s">
        <v>582</v>
      </c>
      <c r="L13" s="35" t="str">
        <f>IFERROR(VLOOKUP($C13,'Entocentric lens DB'!$B$5:$T$309,MATCH('Entocentric lens DB'!$R$4,'Entocentric lens DB'!$B$4:$T$4,0),0),"")</f>
        <v>None</v>
      </c>
      <c r="M13" s="41">
        <f>IF(ISBLANK(C13),"",Overview!$H$3)</f>
        <v>1000</v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>inf</v>
      </c>
      <c r="O13" s="32" t="e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>#N/A</v>
      </c>
      <c r="P13" s="35" t="s">
        <v>660</v>
      </c>
      <c r="Q13" s="45" t="str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/>
      </c>
      <c r="S13" s="3" t="s">
        <v>619</v>
      </c>
    </row>
    <row r="14" spans="1:19">
      <c r="B14" s="3" t="str">
        <f>IFERROR(VLOOKUP($C14,'Entocentric lens DB'!$B$5:$T$309,MATCH('Entocentric lens DB'!$C$4,'Entocentric lens DB'!$B$4:$T$4,0),0),"")</f>
        <v>Optart</v>
      </c>
      <c r="C14" s="49" t="s">
        <v>413</v>
      </c>
      <c r="D14" s="35">
        <f>IFERROR(VLOOKUP($C14,'Entocentric lens DB'!$B$5:$T$309,MATCH('Entocentric lens DB'!$D$4,'Entocentric lens DB'!$B$4:$T$4,0),0),"")</f>
        <v>12</v>
      </c>
      <c r="E14" s="35" t="str">
        <f>IFERROR(VLOOKUP($C14,'Entocentric lens DB'!$B$5:$T$309,MATCH('Entocentric lens DB'!$E$4,'Entocentric lens DB'!$B$4:$T$4,0),0),"")</f>
        <v>C-mount</v>
      </c>
      <c r="F14" s="35" t="str">
        <f>IFERROR(VLOOKUP($C14,'Entocentric lens DB'!$B$5:$T$309,MATCH('Entocentric lens DB'!$F$4,'Entocentric lens DB'!$B$4:$T$4,0),0),"")</f>
        <v>2/3"</v>
      </c>
      <c r="G14" s="35" t="str">
        <f>IFERROR(VLOOKUP($C14,'Entocentric lens DB'!$B$5:$T$309,MATCH('Entocentric lens DB'!$G$4,'Entocentric lens DB'!$B$4:$T$4,0),0),"")</f>
        <v>M30.5x0.5</v>
      </c>
      <c r="H14" s="35" t="str">
        <f>IFERROR(VLOOKUP($C14,'Entocentric lens DB'!$B$5:$T$309,MATCH('Entocentric lens DB'!$P$4,'Entocentric lens DB'!$B$4:$T$4,0),0),"")</f>
        <v>On Request</v>
      </c>
      <c r="I14" s="42" t="str">
        <f>IFERROR(VLOOKUP($C14,'Entocentric lens DB'!$B$5:$T$309,MATCH('Entocentric lens DB'!$Q$4,'Entocentric lens DB'!$B$4:$T$4,0),0),"")</f>
        <v>EL-16-40-TC-VIS-5D-M30.5</v>
      </c>
      <c r="J14" s="35" t="str">
        <f>IFERROR(VLOOKUP($I14,'Optotune lens DB'!$B$5:$I$23,MATCH('Optotune lens DB'!$I$4,'Optotune lens DB'!$B$4:$I$4,0),0),"")</f>
        <v>500-1000$</v>
      </c>
      <c r="K14" s="3" t="s">
        <v>582</v>
      </c>
      <c r="L14" s="35" t="str">
        <f>IFERROR(VLOOKUP($C14,'Entocentric lens DB'!$B$5:$T$309,MATCH('Entocentric lens DB'!$R$4,'Entocentric lens DB'!$B$4:$T$4,0),0),"")</f>
        <v>NA</v>
      </c>
      <c r="M14" s="41">
        <f>IF(ISBLANK(C14),"",Overview!$H$3)</f>
        <v>1000</v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>inf</v>
      </c>
      <c r="O14" s="32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>200</v>
      </c>
      <c r="P14" s="35" t="s">
        <v>660</v>
      </c>
      <c r="Q14" s="45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>3.5</v>
      </c>
    </row>
    <row r="15" spans="1:19">
      <c r="B15" s="3" t="str">
        <f>IFERROR(VLOOKUP($C15,'Entocentric lens DB'!$B$5:$T$309,MATCH('Entocentric lens DB'!$C$4,'Entocentric lens DB'!$B$4:$T$4,0),0),"")</f>
        <v>Optart</v>
      </c>
      <c r="C15" s="49" t="s">
        <v>420</v>
      </c>
      <c r="D15" s="35">
        <f>IFERROR(VLOOKUP($C15,'Entocentric lens DB'!$B$5:$T$309,MATCH('Entocentric lens DB'!$D$4,'Entocentric lens DB'!$B$4:$T$4,0),0),"")</f>
        <v>12</v>
      </c>
      <c r="E15" s="35" t="str">
        <f>IFERROR(VLOOKUP($C15,'Entocentric lens DB'!$B$5:$T$309,MATCH('Entocentric lens DB'!$E$4,'Entocentric lens DB'!$B$4:$T$4,0),0),"")</f>
        <v>C-mount</v>
      </c>
      <c r="F15" s="35" t="str">
        <f>IFERROR(VLOOKUP($C15,'Entocentric lens DB'!$B$5:$T$309,MATCH('Entocentric lens DB'!$F$4,'Entocentric lens DB'!$B$4:$T$4,0),0),"")</f>
        <v>2/3"</v>
      </c>
      <c r="G15" s="35" t="str">
        <f>IFERROR(VLOOKUP($C15,'Entocentric lens DB'!$B$5:$T$309,MATCH('Entocentric lens DB'!$G$4,'Entocentric lens DB'!$B$4:$T$4,0),0),"")</f>
        <v>M30.5XP0.5</v>
      </c>
      <c r="H15" s="35" t="str">
        <f>IFERROR(VLOOKUP($C15,'Entocentric lens DB'!$B$5:$T$309,MATCH('Entocentric lens DB'!$P$4,'Entocentric lens DB'!$B$4:$T$4,0),0),"")</f>
        <v>On Request</v>
      </c>
      <c r="I15" s="42" t="str">
        <f>IFERROR(VLOOKUP($C15,'Entocentric lens DB'!$B$5:$T$309,MATCH('Entocentric lens DB'!$Q$4,'Entocentric lens DB'!$B$4:$T$4,0),0),"")</f>
        <v>EL-16-40-TC-VIS-5D-M30.5</v>
      </c>
      <c r="J15" s="35" t="str">
        <f>IFERROR(VLOOKUP($I15,'Optotune lens DB'!$B$5:$I$23,MATCH('Optotune lens DB'!$I$4,'Optotune lens DB'!$B$4:$I$4,0),0),"")</f>
        <v>500-1000$</v>
      </c>
      <c r="K15" s="3" t="s">
        <v>582</v>
      </c>
      <c r="L15" s="35" t="str">
        <f>IFERROR(VLOOKUP($C15,'Entocentric lens DB'!$B$5:$T$309,MATCH('Entocentric lens DB'!$R$4,'Entocentric lens DB'!$B$4:$T$4,0),0),"")</f>
        <v>NA</v>
      </c>
      <c r="M15" s="41">
        <f>IF(ISBLANK(C15),"",Overview!$H$3)</f>
        <v>1000</v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>inf</v>
      </c>
      <c r="O15" s="32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>200</v>
      </c>
      <c r="P15" s="35" t="s">
        <v>660</v>
      </c>
      <c r="Q15" s="45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>5</v>
      </c>
    </row>
    <row r="16" spans="1:19">
      <c r="B16" s="3" t="str">
        <f>IFERROR(VLOOKUP($C16,'Entocentric lens DB'!$B$5:$T$309,MATCH('Entocentric lens DB'!$C$4,'Entocentric lens DB'!$B$4:$T$4,0),0),"")</f>
        <v>Optart</v>
      </c>
      <c r="C16" s="49" t="s">
        <v>427</v>
      </c>
      <c r="D16" s="35">
        <f>IFERROR(VLOOKUP($C16,'Entocentric lens DB'!$B$5:$T$309,MATCH('Entocentric lens DB'!$D$4,'Entocentric lens DB'!$B$4:$T$4,0),0),"")</f>
        <v>12</v>
      </c>
      <c r="E16" s="35" t="str">
        <f>IFERROR(VLOOKUP($C16,'Entocentric lens DB'!$B$5:$T$309,MATCH('Entocentric lens DB'!$E$4,'Entocentric lens DB'!$B$4:$T$4,0),0),"")</f>
        <v>C-mount</v>
      </c>
      <c r="F16" s="35" t="str">
        <f>IFERROR(VLOOKUP($C16,'Entocentric lens DB'!$B$5:$T$309,MATCH('Entocentric lens DB'!$F$4,'Entocentric lens DB'!$B$4:$T$4,0),0),"")</f>
        <v>2/3"</v>
      </c>
      <c r="G16" s="35" t="str">
        <f>IFERROR(VLOOKUP($C16,'Entocentric lens DB'!$B$5:$T$309,MATCH('Entocentric lens DB'!$G$4,'Entocentric lens DB'!$B$4:$T$4,0),0),"")</f>
        <v>M27XP0.5</v>
      </c>
      <c r="H16" s="35" t="str">
        <f>IFERROR(VLOOKUP($C16,'Entocentric lens DB'!$B$5:$T$309,MATCH('Entocentric lens DB'!$P$4,'Entocentric lens DB'!$B$4:$T$4,0),0),"")</f>
        <v>On Request</v>
      </c>
      <c r="I16" s="42" t="str">
        <f>IFERROR(VLOOKUP($C16,'Entocentric lens DB'!$B$5:$T$309,MATCH('Entocentric lens DB'!$Q$4,'Entocentric lens DB'!$B$4:$T$4,0),0),"")</f>
        <v>EL-16-40-TC-VIS-5D-M27</v>
      </c>
      <c r="J16" s="35" t="str">
        <f>IFERROR(VLOOKUP($I16,'Optotune lens DB'!$B$5:$I$23,MATCH('Optotune lens DB'!$I$4,'Optotune lens DB'!$B$4:$I$4,0),0),"")</f>
        <v>500-1000$</v>
      </c>
      <c r="K16" s="3" t="s">
        <v>582</v>
      </c>
      <c r="L16" s="35" t="str">
        <f>IFERROR(VLOOKUP($C16,'Entocentric lens DB'!$B$5:$T$309,MATCH('Entocentric lens DB'!$R$4,'Entocentric lens DB'!$B$4:$T$4,0),0),"")</f>
        <v>NA</v>
      </c>
      <c r="M16" s="41">
        <f>IF(ISBLANK(C16),"",Overview!$H$3)</f>
        <v>1000</v>
      </c>
      <c r="N16" s="32" t="str">
        <f>IF(ISBLANK(C16),"",IF(IFERROR(1000/(1000/$M16+VLOOKUP($I16,'Optotune lens DB'!$B$5:$H$23,MATCH('Optotune lens DB'!$D$4,'Optotune lens DB'!$B$4:$H$4,0),0)),"inf")&lt;0,"inf",IFERROR(1000/(1000/$M16+VLOOKUP($I16,'Optotune lens DB'!$B$5:$H$23,MATCH('Optotune lens DB'!$D$4,'Optotune lens DB'!$B$4:$H$4,0),0)),"inf")))</f>
        <v>inf</v>
      </c>
      <c r="O16" s="32">
        <f>IF(ISBLANK(C16),"",IF(N16="inf",1000/(VLOOKUP($I16,'Optotune lens DB'!$B$5:$H$23,MATCH('Optotune lens DB'!$E$4,'Optotune lens DB'!$B$4:$H$4,0),0)-VLOOKUP($I16,'Optotune lens DB'!$B$5:$H$23,MATCH('Optotune lens DB'!$D$4,'Optotune lens DB'!$B$4:$H$4,0),0)),1000/(1000/$M16+VLOOKUP($I16,'Optotune lens DB'!$B$5:$H$23,MATCH('Optotune lens DB'!$E$4,'Optotune lens DB'!$B$4:$H$4,0),0))))</f>
        <v>200</v>
      </c>
      <c r="P16" s="35" t="s">
        <v>660</v>
      </c>
      <c r="Q16" s="45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>5</v>
      </c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1" t="s">
        <v>87</v>
      </c>
      <c r="C20" s="30" t="s">
        <v>131</v>
      </c>
      <c r="D20" s="30"/>
      <c r="E20" s="30" t="s">
        <v>131</v>
      </c>
      <c r="F20" s="30" t="s">
        <v>131</v>
      </c>
      <c r="G20" s="30" t="s">
        <v>131</v>
      </c>
      <c r="H20" s="30" t="s">
        <v>131</v>
      </c>
      <c r="I20" s="30" t="s">
        <v>131</v>
      </c>
      <c r="J20" s="30" t="s">
        <v>131</v>
      </c>
      <c r="K20" s="30" t="s">
        <v>131</v>
      </c>
      <c r="L20" s="30" t="s">
        <v>131</v>
      </c>
      <c r="M20" s="30" t="s">
        <v>131</v>
      </c>
      <c r="N20" s="30" t="s">
        <v>131</v>
      </c>
      <c r="O20" s="30" t="s">
        <v>131</v>
      </c>
      <c r="P20" s="43" t="s">
        <v>131</v>
      </c>
      <c r="Q20" s="44" t="s">
        <v>131</v>
      </c>
      <c r="R20" s="30" t="s">
        <v>131</v>
      </c>
      <c r="S20" s="30" t="s">
        <v>131</v>
      </c>
    </row>
  </sheetData>
  <phoneticPr fontId="20" type="noConversion"/>
  <dataValidations count="4">
    <dataValidation type="list" allowBlank="1" showInputMessage="1" showErrorMessage="1" sqref="J5:J19 H5:H19" xr:uid="{00000000-0002-0000-0700-000000000000}">
      <formula1>Prices</formula1>
    </dataValidation>
    <dataValidation type="list" allowBlank="1" showInputMessage="1" showErrorMessage="1" sqref="G5:G19" xr:uid="{00000000-0002-0000-0700-000001000000}">
      <formula1>Filter</formula1>
    </dataValidation>
    <dataValidation type="list" allowBlank="1" showInputMessage="1" showErrorMessage="1" sqref="F5:F19" xr:uid="{00000000-0002-0000-0700-000002000000}">
      <formula1>Formats</formula1>
    </dataValidation>
    <dataValidation type="list" allowBlank="1" showInputMessage="1" showErrorMessage="1" sqref="E5:E19" xr:uid="{00000000-0002-0000-0700-000003000000}">
      <formula1>Mounts</formula1>
    </dataValidation>
  </dataValidations>
  <hyperlinks>
    <hyperlink ref="B2" location="Overview!A1" display="Back to overview" xr:uid="{00000000-0004-0000-0700-000000000000}"/>
  </hyperlinks>
  <pageMargins left="0.3" right="0.3" top="0.5" bottom="0.5" header="0.1" footer="0.1"/>
  <pageSetup paperSize="9" orientation="landscape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S20"/>
  <sheetViews>
    <sheetView showGridLines="0" zoomScale="75" zoomScaleNormal="75" workbookViewId="0"/>
  </sheetViews>
  <sheetFormatPr defaultColWidth="9.140625" defaultRowHeight="15"/>
  <cols>
    <col min="1" max="1" width="2.28515625" style="3" customWidth="1"/>
    <col min="2" max="2" width="14.140625" style="3" customWidth="1"/>
    <col min="3" max="3" width="22.85546875" style="3" customWidth="1"/>
    <col min="4" max="4" width="8.42578125" style="3" customWidth="1"/>
    <col min="5" max="5" width="10.85546875" style="3" customWidth="1"/>
    <col min="6" max="6" width="7.5703125" style="3" customWidth="1"/>
    <col min="7" max="7" width="11.140625" style="3" customWidth="1"/>
    <col min="8" max="8" width="11.5703125" style="3" customWidth="1"/>
    <col min="9" max="9" width="24.7109375" style="3" customWidth="1"/>
    <col min="10" max="10" width="10.42578125" style="3" customWidth="1"/>
    <col min="11" max="11" width="9.28515625" style="3" customWidth="1"/>
    <col min="12" max="12" width="12.5703125" style="3" customWidth="1"/>
    <col min="13" max="13" width="9.42578125" style="3" customWidth="1"/>
    <col min="14" max="15" width="7" style="3" customWidth="1"/>
    <col min="16" max="16" width="12.28515625" style="3" customWidth="1"/>
    <col min="17" max="17" width="14.7109375" style="3" customWidth="1"/>
    <col min="18" max="18" width="9.85546875" style="3" customWidth="1"/>
    <col min="19" max="19" width="49.140625" style="3" customWidth="1"/>
    <col min="20" max="16384" width="9.140625" style="3"/>
  </cols>
  <sheetData>
    <row r="1" spans="1:19" ht="18.75">
      <c r="A1" s="2"/>
      <c r="B1" s="7" t="s">
        <v>586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thickBot="1">
      <c r="B2" s="8" t="s">
        <v>60</v>
      </c>
    </row>
    <row r="3" spans="1:19" ht="16.5" thickTop="1" thickBot="1">
      <c r="B3" s="4" t="s">
        <v>49</v>
      </c>
      <c r="C3" s="4"/>
      <c r="D3" s="4"/>
      <c r="E3" s="4"/>
      <c r="F3" s="4"/>
      <c r="G3" s="4"/>
      <c r="H3" s="4"/>
      <c r="I3" s="4" t="s">
        <v>50</v>
      </c>
      <c r="J3" s="4"/>
      <c r="K3" s="4"/>
      <c r="M3" s="4" t="s">
        <v>259</v>
      </c>
      <c r="N3" s="4"/>
      <c r="O3" s="4"/>
    </row>
    <row r="4" spans="1:19" ht="49.5" thickTop="1" thickBot="1">
      <c r="B4" s="4" t="s">
        <v>52</v>
      </c>
      <c r="C4" s="4" t="s">
        <v>102</v>
      </c>
      <c r="D4" s="4" t="s">
        <v>105</v>
      </c>
      <c r="E4" s="4" t="s">
        <v>61</v>
      </c>
      <c r="F4" s="4" t="s">
        <v>89</v>
      </c>
      <c r="G4" s="4" t="s">
        <v>88</v>
      </c>
      <c r="H4" s="4" t="s">
        <v>130</v>
      </c>
      <c r="I4" s="4" t="s">
        <v>51</v>
      </c>
      <c r="J4" s="4" t="s">
        <v>130</v>
      </c>
      <c r="K4" s="4" t="s">
        <v>53</v>
      </c>
      <c r="L4" s="4" t="s">
        <v>258</v>
      </c>
      <c r="M4" s="73" t="s">
        <v>618</v>
      </c>
      <c r="N4" s="4" t="s">
        <v>55</v>
      </c>
      <c r="O4" s="4" t="s">
        <v>54</v>
      </c>
      <c r="P4" s="5" t="s">
        <v>58</v>
      </c>
      <c r="Q4" s="4" t="s">
        <v>59</v>
      </c>
      <c r="R4" s="4" t="s">
        <v>56</v>
      </c>
      <c r="S4" s="6" t="s">
        <v>57</v>
      </c>
    </row>
    <row r="5" spans="1:19" ht="15.75" thickTop="1">
      <c r="B5" s="3" t="str">
        <f>IFERROR(VLOOKUP($C5,'Entocentric lens DB'!$B$5:$T$309,MATCH('Entocentric lens DB'!$C$4,'Entocentric lens DB'!$B$4:$T$4,0),0),"")</f>
        <v>Kowa</v>
      </c>
      <c r="C5" s="49" t="s">
        <v>162</v>
      </c>
      <c r="D5" s="35">
        <f>IFERROR(VLOOKUP($C5,'Entocentric lens DB'!$B$5:$T$309,MATCH('Entocentric lens DB'!$D$4,'Entocentric lens DB'!$B$4:$T$4,0),0),"")</f>
        <v>16</v>
      </c>
      <c r="E5" s="35" t="str">
        <f>IFERROR(VLOOKUP($C5,'Entocentric lens DB'!$B$5:$T$309,MATCH('Entocentric lens DB'!$E$4,'Entocentric lens DB'!$B$4:$T$4,0),0),"")</f>
        <v>C-mount</v>
      </c>
      <c r="F5" s="35" t="str">
        <f>IFERROR(VLOOKUP($C5,'Entocentric lens DB'!$B$5:$T$309,MATCH('Entocentric lens DB'!$F$4,'Entocentric lens DB'!$B$4:$T$4,0),0),"")</f>
        <v>2/3"</v>
      </c>
      <c r="G5" s="35" t="str">
        <f>IFERROR(VLOOKUP($C5,'Entocentric lens DB'!$B$5:$T$309,MATCH('Entocentric lens DB'!$G$4,'Entocentric lens DB'!$B$4:$T$4,0),0),"")</f>
        <v>M30.5x0.5</v>
      </c>
      <c r="H5" s="35" t="str">
        <f>IFERROR(VLOOKUP($C5,'Entocentric lens DB'!$B$5:$T$309,MATCH('Entocentric lens DB'!$P$4,'Entocentric lens DB'!$B$4:$T$4,0),0),"")</f>
        <v>200-500$</v>
      </c>
      <c r="I5" s="42" t="str">
        <f>IFERROR(VLOOKUP($C5,'Entocentric lens DB'!$B$5:$T$309,MATCH('Entocentric lens DB'!$Q$4,'Entocentric lens DB'!$B$4:$T$4,0),0),"")</f>
        <v>EL-16-40-TC-VIS-5D-M30.5</v>
      </c>
      <c r="J5" s="35" t="str">
        <f>IFERROR(VLOOKUP($I5,'Optotune lens DB'!$B$5:$I$23,MATCH('Optotune lens DB'!$I$4,'Optotune lens DB'!$B$4:$I$4,0),0),"")</f>
        <v>500-1000$</v>
      </c>
      <c r="K5" s="3" t="s">
        <v>582</v>
      </c>
      <c r="L5" s="35" t="str">
        <f>IFERROR(VLOOKUP($C5,'Entocentric lens DB'!$B$5:$T$309,MATCH('Entocentric lens DB'!$R$4,'Entocentric lens DB'!$B$4:$T$4,0),0),"")</f>
        <v>NA</v>
      </c>
      <c r="M5" s="41">
        <f>IF(ISBLANK(C5),"",Overview!$H$3)</f>
        <v>1000</v>
      </c>
      <c r="N5" s="32" t="str">
        <f>IF(ISBLANK(C5),"",IF(IFERROR(1000/(1000/$M5+VLOOKUP($I5,'Optotune lens DB'!$B$5:$H$23,MATCH('Optotune lens DB'!$D$4,'Optotune lens DB'!$B$4:$H$4,0),0)),"inf")&lt;0,"inf",IFERROR(1000/(1000/$M5+VLOOKUP($I5,'Optotune lens DB'!$B$5:$H$23,MATCH('Optotune lens DB'!$D$4,'Optotune lens DB'!$B$4:$H$4,0),0)),"inf")))</f>
        <v>inf</v>
      </c>
      <c r="O5" s="32">
        <f>IF(ISBLANK(C5),"",IF(N5="inf",1000/(VLOOKUP($I5,'Optotune lens DB'!$B$5:$H$23,MATCH('Optotune lens DB'!$E$4,'Optotune lens DB'!$B$4:$H$4,0),0)-VLOOKUP($I5,'Optotune lens DB'!$B$5:$H$23,MATCH('Optotune lens DB'!$D$4,'Optotune lens DB'!$B$4:$H$4,0),0)),1000/(1000/$M5+VLOOKUP($I5,'Optotune lens DB'!$B$5:$H$23,MATCH('Optotune lens DB'!$E$4,'Optotune lens DB'!$B$4:$H$4,0),0))))</f>
        <v>200</v>
      </c>
      <c r="P5" s="77" t="s">
        <v>660</v>
      </c>
      <c r="Q5" s="45">
        <f>IFERROR(IF(VLOOKUP($C5,'Entocentric lens DB'!$B$5:$T$309,MATCH('Entocentric lens DB'!$M$4,'Entocentric lens DB'!$B$4:$T$4,0),0)=0,"",VLOOKUP($C5,'Entocentric lens DB'!$B$5:$T$309,MATCH('Entocentric lens DB'!$M$4,'Entocentric lens DB'!$B$4:$T$4,0),0)),"")</f>
        <v>2.5</v>
      </c>
    </row>
    <row r="6" spans="1:19">
      <c r="B6" s="3" t="str">
        <f>IFERROR(VLOOKUP($C6,'Entocentric lens DB'!$B$5:$T$309,MATCH('Entocentric lens DB'!$C$4,'Entocentric lens DB'!$B$4:$T$4,0),0),"")</f>
        <v>Computar</v>
      </c>
      <c r="C6" s="49" t="s">
        <v>152</v>
      </c>
      <c r="D6" s="35">
        <f>IFERROR(VLOOKUP($C6,'Entocentric lens DB'!$B$5:$T$309,MATCH('Entocentric lens DB'!$D$4,'Entocentric lens DB'!$B$4:$T$4,0),0),"")</f>
        <v>16</v>
      </c>
      <c r="E6" s="35" t="str">
        <f>IFERROR(VLOOKUP($C6,'Entocentric lens DB'!$B$5:$T$309,MATCH('Entocentric lens DB'!$E$4,'Entocentric lens DB'!$B$4:$T$4,0),0),"")</f>
        <v>C-mount</v>
      </c>
      <c r="F6" s="35" t="str">
        <f>IFERROR(VLOOKUP($C6,'Entocentric lens DB'!$B$5:$T$309,MATCH('Entocentric lens DB'!$F$4,'Entocentric lens DB'!$B$4:$T$4,0),0),"")</f>
        <v>2/3"</v>
      </c>
      <c r="G6" s="35" t="str">
        <f>IFERROR(VLOOKUP($C6,'Entocentric lens DB'!$B$5:$T$309,MATCH('Entocentric lens DB'!$G$4,'Entocentric lens DB'!$B$4:$T$4,0),0),"")</f>
        <v>M27x0.5</v>
      </c>
      <c r="H6" s="35" t="str">
        <f>IFERROR(VLOOKUP($C6,'Entocentric lens DB'!$B$5:$T$309,MATCH('Entocentric lens DB'!$P$4,'Entocentric lens DB'!$B$4:$T$4,0),0),"")</f>
        <v>200-500$</v>
      </c>
      <c r="I6" s="42" t="str">
        <f>IFERROR(VLOOKUP($C6,'Entocentric lens DB'!$B$5:$T$309,MATCH('Entocentric lens DB'!$Q$4,'Entocentric lens DB'!$B$4:$T$4,0),0),"")</f>
        <v>EL-16-40-TC-VIS-5D-M27</v>
      </c>
      <c r="J6" s="35" t="str">
        <f>IFERROR(VLOOKUP($I6,'Optotune lens DB'!$B$5:$I$23,MATCH('Optotune lens DB'!$I$4,'Optotune lens DB'!$B$4:$I$4,0),0),"")</f>
        <v>500-1000$</v>
      </c>
      <c r="K6" s="3" t="s">
        <v>582</v>
      </c>
      <c r="L6" s="35" t="str">
        <f>IFERROR(VLOOKUP($C6,'Entocentric lens DB'!$B$5:$T$309,MATCH('Entocentric lens DB'!$R$4,'Entocentric lens DB'!$B$4:$T$4,0),0),"")</f>
        <v>NA</v>
      </c>
      <c r="M6" s="41">
        <f>IF(ISBLANK(C6),"",Overview!$H$3)</f>
        <v>1000</v>
      </c>
      <c r="N6" s="32" t="str">
        <f>IF(ISBLANK(C6),"",IF(IFERROR(1000/(1000/$M6+VLOOKUP($I6,'Optotune lens DB'!$B$5:$H$23,MATCH('Optotune lens DB'!$D$4,'Optotune lens DB'!$B$4:$H$4,0),0)),"inf")&lt;0,"inf",IFERROR(1000/(1000/$M6+VLOOKUP($I6,'Optotune lens DB'!$B$5:$H$23,MATCH('Optotune lens DB'!$D$4,'Optotune lens DB'!$B$4:$H$4,0),0)),"inf")))</f>
        <v>inf</v>
      </c>
      <c r="O6" s="32">
        <f>IF(ISBLANK(C6),"",IF(N6="inf",1000/(VLOOKUP($I6,'Optotune lens DB'!$B$5:$H$23,MATCH('Optotune lens DB'!$E$4,'Optotune lens DB'!$B$4:$H$4,0),0)-VLOOKUP($I6,'Optotune lens DB'!$B$5:$H$23,MATCH('Optotune lens DB'!$D$4,'Optotune lens DB'!$B$4:$H$4,0),0)),1000/(1000/$M6+VLOOKUP($I6,'Optotune lens DB'!$B$5:$H$23,MATCH('Optotune lens DB'!$E$4,'Optotune lens DB'!$B$4:$H$4,0),0))))</f>
        <v>200</v>
      </c>
      <c r="P6" s="77" t="s">
        <v>660</v>
      </c>
      <c r="Q6" s="45">
        <f>IFERROR(IF(VLOOKUP($C6,'Entocentric lens DB'!$B$5:$T$309,MATCH('Entocentric lens DB'!$M$4,'Entocentric lens DB'!$B$4:$T$4,0),0)=0,"",VLOOKUP($C6,'Entocentric lens DB'!$B$5:$T$309,MATCH('Entocentric lens DB'!$M$4,'Entocentric lens DB'!$B$4:$T$4,0),0)),"")</f>
        <v>2.5</v>
      </c>
    </row>
    <row r="7" spans="1:19">
      <c r="B7" s="3" t="str">
        <f>IFERROR(VLOOKUP($C7,'Entocentric lens DB'!$B$5:$T$309,MATCH('Entocentric lens DB'!$C$4,'Entocentric lens DB'!$B$4:$T$4,0),0),"")</f>
        <v>Tamron</v>
      </c>
      <c r="C7" s="49" t="s">
        <v>169</v>
      </c>
      <c r="D7" s="35">
        <f>IFERROR(VLOOKUP($C7,'Entocentric lens DB'!$B$5:$T$309,MATCH('Entocentric lens DB'!$D$4,'Entocentric lens DB'!$B$4:$T$4,0),0),"")</f>
        <v>16</v>
      </c>
      <c r="E7" s="35" t="str">
        <f>IFERROR(VLOOKUP($C7,'Entocentric lens DB'!$B$5:$T$309,MATCH('Entocentric lens DB'!$E$4,'Entocentric lens DB'!$B$4:$T$4,0),0),"")</f>
        <v>C-mount</v>
      </c>
      <c r="F7" s="35" t="str">
        <f>IFERROR(VLOOKUP($C7,'Entocentric lens DB'!$B$5:$T$309,MATCH('Entocentric lens DB'!$F$4,'Entocentric lens DB'!$B$4:$T$4,0),0),"")</f>
        <v>1/1.2"</v>
      </c>
      <c r="G7" s="35" t="str">
        <f>IFERROR(VLOOKUP($C7,'Entocentric lens DB'!$B$5:$T$309,MATCH('Entocentric lens DB'!$G$4,'Entocentric lens DB'!$B$4:$T$4,0),0),"")</f>
        <v>M27x0.5</v>
      </c>
      <c r="H7" s="35" t="str">
        <f>IFERROR(VLOOKUP($C7,'Entocentric lens DB'!$B$5:$T$309,MATCH('Entocentric lens DB'!$P$4,'Entocentric lens DB'!$B$4:$T$4,0),0),"")</f>
        <v>200-500$</v>
      </c>
      <c r="I7" s="42" t="str">
        <f>IFERROR(VLOOKUP($C7,'Entocentric lens DB'!$B$5:$T$309,MATCH('Entocentric lens DB'!$Q$4,'Entocentric lens DB'!$B$4:$T$4,0),0),"")</f>
        <v>EL-16-40-TC-VIS-5D-M27</v>
      </c>
      <c r="J7" s="35" t="str">
        <f>IFERROR(VLOOKUP($I7,'Optotune lens DB'!$B$5:$I$23,MATCH('Optotune lens DB'!$I$4,'Optotune lens DB'!$B$4:$I$4,0),0),"")</f>
        <v>500-1000$</v>
      </c>
      <c r="K7" s="3" t="s">
        <v>582</v>
      </c>
      <c r="L7" s="35" t="str">
        <f>IFERROR(VLOOKUP($C7,'Entocentric lens DB'!$B$5:$T$309,MATCH('Entocentric lens DB'!$R$4,'Entocentric lens DB'!$B$4:$T$4,0),0),"")</f>
        <v>NA</v>
      </c>
      <c r="M7" s="41">
        <f>IF(ISBLANK(C7),"",Overview!$H$3)</f>
        <v>1000</v>
      </c>
      <c r="N7" s="32" t="str">
        <f>IF(ISBLANK(C7),"",IF(IFERROR(1000/(1000/$M7+VLOOKUP($I7,'Optotune lens DB'!$B$5:$H$23,MATCH('Optotune lens DB'!$D$4,'Optotune lens DB'!$B$4:$H$4,0),0)),"inf")&lt;0,"inf",IFERROR(1000/(1000/$M7+VLOOKUP($I7,'Optotune lens DB'!$B$5:$H$23,MATCH('Optotune lens DB'!$D$4,'Optotune lens DB'!$B$4:$H$4,0),0)),"inf")))</f>
        <v>inf</v>
      </c>
      <c r="O7" s="32">
        <f>IF(ISBLANK(C7),"",IF(N7="inf",1000/(VLOOKUP($I7,'Optotune lens DB'!$B$5:$H$23,MATCH('Optotune lens DB'!$E$4,'Optotune lens DB'!$B$4:$H$4,0),0)-VLOOKUP($I7,'Optotune lens DB'!$B$5:$H$23,MATCH('Optotune lens DB'!$D$4,'Optotune lens DB'!$B$4:$H$4,0),0)),1000/(1000/$M7+VLOOKUP($I7,'Optotune lens DB'!$B$5:$H$23,MATCH('Optotune lens DB'!$E$4,'Optotune lens DB'!$B$4:$H$4,0),0))))</f>
        <v>200</v>
      </c>
      <c r="P7" s="77" t="s">
        <v>660</v>
      </c>
      <c r="Q7" s="45">
        <f>IFERROR(IF(VLOOKUP($C7,'Entocentric lens DB'!$B$5:$T$309,MATCH('Entocentric lens DB'!$M$4,'Entocentric lens DB'!$B$4:$T$4,0),0)=0,"",VLOOKUP($C7,'Entocentric lens DB'!$B$5:$T$309,MATCH('Entocentric lens DB'!$M$4,'Entocentric lens DB'!$B$4:$T$4,0),0)),"")</f>
        <v>3.5</v>
      </c>
    </row>
    <row r="8" spans="1:19">
      <c r="B8" s="3" t="str">
        <f>IFERROR(VLOOKUP($C8,'Entocentric lens DB'!$B$5:$T$309,MATCH('Entocentric lens DB'!$C$4,'Entocentric lens DB'!$B$4:$T$4,0),0),"")</f>
        <v>Fujinon</v>
      </c>
      <c r="C8" s="49" t="s">
        <v>149</v>
      </c>
      <c r="D8" s="35">
        <f>IFERROR(VLOOKUP($C8,'Entocentric lens DB'!$B$5:$T$309,MATCH('Entocentric lens DB'!$D$4,'Entocentric lens DB'!$B$4:$T$4,0),0),"")</f>
        <v>16</v>
      </c>
      <c r="E8" s="35" t="str">
        <f>IFERROR(VLOOKUP($C8,'Entocentric lens DB'!$B$5:$T$309,MATCH('Entocentric lens DB'!$E$4,'Entocentric lens DB'!$B$4:$T$4,0),0),"")</f>
        <v>C-mount</v>
      </c>
      <c r="F8" s="35" t="str">
        <f>IFERROR(VLOOKUP($C8,'Entocentric lens DB'!$B$5:$T$309,MATCH('Entocentric lens DB'!$F$4,'Entocentric lens DB'!$B$4:$T$4,0),0),"")</f>
        <v>2/3"</v>
      </c>
      <c r="G8" s="35" t="str">
        <f>IFERROR(VLOOKUP($C8,'Entocentric lens DB'!$B$5:$T$309,MATCH('Entocentric lens DB'!$G$4,'Entocentric lens DB'!$B$4:$T$4,0),0),"")</f>
        <v>M25.5x0.5</v>
      </c>
      <c r="H8" s="35" t="str">
        <f>IFERROR(VLOOKUP($C8,'Entocentric lens DB'!$B$5:$T$309,MATCH('Entocentric lens DB'!$P$4,'Entocentric lens DB'!$B$4:$T$4,0),0),"")</f>
        <v>200-500$</v>
      </c>
      <c r="I8" s="42" t="str">
        <f>IFERROR(VLOOKUP($C8,'Entocentric lens DB'!$B$5:$T$309,MATCH('Entocentric lens DB'!$Q$4,'Entocentric lens DB'!$B$4:$T$4,0),0),"")</f>
        <v>EL-16-40-TC-VIS-5D-M25.5</v>
      </c>
      <c r="J8" s="35" t="str">
        <f>IFERROR(VLOOKUP($I8,'Optotune lens DB'!$B$5:$I$23,MATCH('Optotune lens DB'!$I$4,'Optotune lens DB'!$B$4:$I$4,0),0),"")</f>
        <v>500-1000$</v>
      </c>
      <c r="K8" s="3" t="s">
        <v>582</v>
      </c>
      <c r="L8" s="35" t="str">
        <f>IFERROR(VLOOKUP($C8,'Entocentric lens DB'!$B$5:$T$309,MATCH('Entocentric lens DB'!$R$4,'Entocentric lens DB'!$B$4:$T$4,0),0),"")</f>
        <v>NA</v>
      </c>
      <c r="M8" s="41">
        <f>IF(ISBLANK(C8),"",Overview!$H$3)</f>
        <v>1000</v>
      </c>
      <c r="N8" s="32" t="str">
        <f>IF(ISBLANK(C8),"",IF(IFERROR(1000/(1000/$M8+VLOOKUP($I8,'Optotune lens DB'!$B$5:$H$23,MATCH('Optotune lens DB'!$D$4,'Optotune lens DB'!$B$4:$H$4,0),0)),"inf")&lt;0,"inf",IFERROR(1000/(1000/$M8+VLOOKUP($I8,'Optotune lens DB'!$B$5:$H$23,MATCH('Optotune lens DB'!$D$4,'Optotune lens DB'!$B$4:$H$4,0),0)),"inf")))</f>
        <v>inf</v>
      </c>
      <c r="O8" s="32">
        <f>IF(ISBLANK(C8),"",IF(N8="inf",1000/(VLOOKUP($I8,'Optotune lens DB'!$B$5:$H$23,MATCH('Optotune lens DB'!$E$4,'Optotune lens DB'!$B$4:$H$4,0),0)-VLOOKUP($I8,'Optotune lens DB'!$B$5:$H$23,MATCH('Optotune lens DB'!$D$4,'Optotune lens DB'!$B$4:$H$4,0),0)),1000/(1000/$M8+VLOOKUP($I8,'Optotune lens DB'!$B$5:$H$23,MATCH('Optotune lens DB'!$E$4,'Optotune lens DB'!$B$4:$H$4,0),0))))</f>
        <v>200</v>
      </c>
      <c r="P8" s="77" t="s">
        <v>660</v>
      </c>
      <c r="Q8" s="45">
        <f>IFERROR(IF(VLOOKUP($C8,'Entocentric lens DB'!$B$5:$T$309,MATCH('Entocentric lens DB'!$M$4,'Entocentric lens DB'!$B$4:$T$4,0),0)=0,"",VLOOKUP($C8,'Entocentric lens DB'!$B$5:$T$309,MATCH('Entocentric lens DB'!$M$4,'Entocentric lens DB'!$B$4:$T$4,0),0)),"")</f>
        <v>3.5</v>
      </c>
    </row>
    <row r="9" spans="1:19">
      <c r="B9" s="3" t="str">
        <f>IFERROR(VLOOKUP($C9,'Entocentric lens DB'!$B$5:$T$309,MATCH('Entocentric lens DB'!$C$4,'Entocentric lens DB'!$B$4:$T$4,0),0),"")</f>
        <v>Kowa</v>
      </c>
      <c r="C9" s="49" t="s">
        <v>181</v>
      </c>
      <c r="D9" s="35">
        <f>IFERROR(VLOOKUP($C9,'Entocentric lens DB'!$B$5:$T$309,MATCH('Entocentric lens DB'!$D$4,'Entocentric lens DB'!$B$4:$T$4,0),0),"")</f>
        <v>16</v>
      </c>
      <c r="E9" s="35" t="str">
        <f>IFERROR(VLOOKUP($C9,'Entocentric lens DB'!$B$5:$T$309,MATCH('Entocentric lens DB'!$E$4,'Entocentric lens DB'!$B$4:$T$4,0),0),"")</f>
        <v>C-mount</v>
      </c>
      <c r="F9" s="35" t="str">
        <f>IFERROR(VLOOKUP($C9,'Entocentric lens DB'!$B$5:$T$309,MATCH('Entocentric lens DB'!$F$4,'Entocentric lens DB'!$B$4:$T$4,0),0),"")</f>
        <v>2/3"</v>
      </c>
      <c r="G9" s="35" t="str">
        <f>IFERROR(VLOOKUP($C9,'Entocentric lens DB'!$B$5:$T$309,MATCH('Entocentric lens DB'!$G$4,'Entocentric lens DB'!$B$4:$T$4,0),0),"")</f>
        <v>M27x0.5</v>
      </c>
      <c r="H9" s="35" t="str">
        <f>IFERROR(VLOOKUP($C9,'Entocentric lens DB'!$B$5:$T$309,MATCH('Entocentric lens DB'!$P$4,'Entocentric lens DB'!$B$4:$T$4,0),0),"")</f>
        <v>200-500$</v>
      </c>
      <c r="I9" s="42" t="str">
        <f>IFERROR(VLOOKUP($C9,'Entocentric lens DB'!$B$5:$T$309,MATCH('Entocentric lens DB'!$Q$4,'Entocentric lens DB'!$B$4:$T$4,0),0),"")</f>
        <v>EL-16-40-TC-VIS-5D-M27</v>
      </c>
      <c r="J9" s="35" t="str">
        <f>IFERROR(VLOOKUP($I9,'Optotune lens DB'!$B$5:$I$23,MATCH('Optotune lens DB'!$I$4,'Optotune lens DB'!$B$4:$I$4,0),0),"")</f>
        <v>500-1000$</v>
      </c>
      <c r="K9" s="3" t="s">
        <v>582</v>
      </c>
      <c r="L9" s="35" t="str">
        <f>IFERROR(VLOOKUP($C9,'Entocentric lens DB'!$B$5:$T$309,MATCH('Entocentric lens DB'!$R$4,'Entocentric lens DB'!$B$4:$T$4,0),0),"")</f>
        <v>NA</v>
      </c>
      <c r="M9" s="41">
        <f>IF(ISBLANK(C9),"",Overview!$H$3)</f>
        <v>1000</v>
      </c>
      <c r="N9" s="32" t="str">
        <f>IF(ISBLANK(C9),"",IF(IFERROR(1000/(1000/$M9+VLOOKUP($I9,'Optotune lens DB'!$B$5:$H$23,MATCH('Optotune lens DB'!$D$4,'Optotune lens DB'!$B$4:$H$4,0),0)),"inf")&lt;0,"inf",IFERROR(1000/(1000/$M9+VLOOKUP($I9,'Optotune lens DB'!$B$5:$H$23,MATCH('Optotune lens DB'!$D$4,'Optotune lens DB'!$B$4:$H$4,0),0)),"inf")))</f>
        <v>inf</v>
      </c>
      <c r="O9" s="32">
        <f>IF(ISBLANK(C9),"",IF(N9="inf",1000/(VLOOKUP($I9,'Optotune lens DB'!$B$5:$H$23,MATCH('Optotune lens DB'!$E$4,'Optotune lens DB'!$B$4:$H$4,0),0)-VLOOKUP($I9,'Optotune lens DB'!$B$5:$H$23,MATCH('Optotune lens DB'!$D$4,'Optotune lens DB'!$B$4:$H$4,0),0)),1000/(1000/$M9+VLOOKUP($I9,'Optotune lens DB'!$B$5:$H$23,MATCH('Optotune lens DB'!$E$4,'Optotune lens DB'!$B$4:$H$4,0),0))))</f>
        <v>200</v>
      </c>
      <c r="P9" s="77" t="s">
        <v>660</v>
      </c>
      <c r="Q9" s="45">
        <f>IFERROR(IF(VLOOKUP($C9,'Entocentric lens DB'!$B$5:$T$309,MATCH('Entocentric lens DB'!$M$4,'Entocentric lens DB'!$B$4:$T$4,0),0)=0,"",VLOOKUP($C9,'Entocentric lens DB'!$B$5:$T$309,MATCH('Entocentric lens DB'!$M$4,'Entocentric lens DB'!$B$4:$T$4,0),0)),"")</f>
        <v>4</v>
      </c>
    </row>
    <row r="10" spans="1:19">
      <c r="B10" s="3" t="str">
        <f>IFERROR(VLOOKUP($C10,'Entocentric lens DB'!$B$5:$T$309,MATCH('Entocentric lens DB'!$C$4,'Entocentric lens DB'!$B$4:$T$4,0),0),"")</f>
        <v>Edmund Optics</v>
      </c>
      <c r="C10" s="49" t="s">
        <v>197</v>
      </c>
      <c r="D10" s="35">
        <f>IFERROR(VLOOKUP($C10,'Entocentric lens DB'!$B$5:$T$309,MATCH('Entocentric lens DB'!$D$4,'Entocentric lens DB'!$B$4:$T$4,0),0),"")</f>
        <v>16</v>
      </c>
      <c r="E10" s="35" t="str">
        <f>IFERROR(VLOOKUP($C10,'Entocentric lens DB'!$B$5:$T$309,MATCH('Entocentric lens DB'!$E$4,'Entocentric lens DB'!$B$4:$T$4,0),0),"")</f>
        <v>C-mount</v>
      </c>
      <c r="F10" s="35" t="str">
        <f>IFERROR(VLOOKUP($C10,'Entocentric lens DB'!$B$5:$T$309,MATCH('Entocentric lens DB'!$F$4,'Entocentric lens DB'!$B$4:$T$4,0),0),"")</f>
        <v>2/3"</v>
      </c>
      <c r="G10" s="35" t="str">
        <f>IFERROR(VLOOKUP($C10,'Entocentric lens DB'!$B$5:$T$309,MATCH('Entocentric lens DB'!$G$4,'Entocentric lens DB'!$B$4:$T$4,0),0),"")</f>
        <v>M25.5x0.5</v>
      </c>
      <c r="H10" s="35" t="str">
        <f>IFERROR(VLOOKUP($C10,'Entocentric lens DB'!$B$5:$T$309,MATCH('Entocentric lens DB'!$P$4,'Entocentric lens DB'!$B$4:$T$4,0),0),"")</f>
        <v>200-500$</v>
      </c>
      <c r="I10" s="42" t="str">
        <f>IFERROR(VLOOKUP($C10,'Entocentric lens DB'!$B$5:$T$309,MATCH('Entocentric lens DB'!$Q$4,'Entocentric lens DB'!$B$4:$T$4,0),0),"")</f>
        <v>EL-16-40-TC-VIS-5D-M25.5</v>
      </c>
      <c r="J10" s="35" t="str">
        <f>IFERROR(VLOOKUP($I10,'Optotune lens DB'!$B$5:$I$23,MATCH('Optotune lens DB'!$I$4,'Optotune lens DB'!$B$4:$I$4,0),0),"")</f>
        <v>500-1000$</v>
      </c>
      <c r="K10" s="3" t="s">
        <v>582</v>
      </c>
      <c r="L10" s="35" t="str">
        <f>IFERROR(VLOOKUP($C10,'Entocentric lens DB'!$B$5:$T$309,MATCH('Entocentric lens DB'!$R$4,'Entocentric lens DB'!$B$4:$T$4,0),0),"")</f>
        <v>NA</v>
      </c>
      <c r="M10" s="41">
        <f>IF(ISBLANK(C10),"",Overview!$H$3)</f>
        <v>1000</v>
      </c>
      <c r="N10" s="32" t="str">
        <f>IF(ISBLANK(C10),"",IF(IFERROR(1000/(1000/$M10+VLOOKUP($I10,'Optotune lens DB'!$B$5:$H$23,MATCH('Optotune lens DB'!$D$4,'Optotune lens DB'!$B$4:$H$4,0),0)),"inf")&lt;0,"inf",IFERROR(1000/(1000/$M10+VLOOKUP($I10,'Optotune lens DB'!$B$5:$H$23,MATCH('Optotune lens DB'!$D$4,'Optotune lens DB'!$B$4:$H$4,0),0)),"inf")))</f>
        <v>inf</v>
      </c>
      <c r="O10" s="32">
        <f>IF(ISBLANK(C10),"",IF(N10="inf",1000/(VLOOKUP($I10,'Optotune lens DB'!$B$5:$H$23,MATCH('Optotune lens DB'!$E$4,'Optotune lens DB'!$B$4:$H$4,0),0)-VLOOKUP($I10,'Optotune lens DB'!$B$5:$H$23,MATCH('Optotune lens DB'!$D$4,'Optotune lens DB'!$B$4:$H$4,0),0)),1000/(1000/$M10+VLOOKUP($I10,'Optotune lens DB'!$B$5:$H$23,MATCH('Optotune lens DB'!$E$4,'Optotune lens DB'!$B$4:$H$4,0),0))))</f>
        <v>200</v>
      </c>
      <c r="P10" s="77" t="s">
        <v>660</v>
      </c>
      <c r="Q10" s="45" t="str">
        <f>IFERROR(IF(VLOOKUP($C10,'Entocentric lens DB'!$B$5:$T$309,MATCH('Entocentric lens DB'!$M$4,'Entocentric lens DB'!$B$4:$T$4,0),0)=0,"",VLOOKUP($C10,'Entocentric lens DB'!$B$5:$T$309,MATCH('Entocentric lens DB'!$M$4,'Entocentric lens DB'!$B$4:$T$4,0),0)),"")</f>
        <v/>
      </c>
    </row>
    <row r="11" spans="1:19">
      <c r="B11" s="3" t="str">
        <f>IFERROR(VLOOKUP($C11,'Entocentric lens DB'!$B$5:$T$309,MATCH('Entocentric lens DB'!$C$4,'Entocentric lens DB'!$B$4:$T$4,0),0),"")</f>
        <v>Optart</v>
      </c>
      <c r="C11" s="49" t="s">
        <v>414</v>
      </c>
      <c r="D11" s="35">
        <f>IFERROR(VLOOKUP($C11,'Entocentric lens DB'!$B$5:$T$309,MATCH('Entocentric lens DB'!$D$4,'Entocentric lens DB'!$B$4:$T$4,0),0),"")</f>
        <v>16</v>
      </c>
      <c r="E11" s="35" t="str">
        <f>IFERROR(VLOOKUP($C11,'Entocentric lens DB'!$B$5:$T$309,MATCH('Entocentric lens DB'!$E$4,'Entocentric lens DB'!$B$4:$T$4,0),0),"")</f>
        <v>C-mount</v>
      </c>
      <c r="F11" s="35" t="str">
        <f>IFERROR(VLOOKUP($C11,'Entocentric lens DB'!$B$5:$T$309,MATCH('Entocentric lens DB'!$F$4,'Entocentric lens DB'!$B$4:$T$4,0),0),"")</f>
        <v>2/3"</v>
      </c>
      <c r="G11" s="35" t="str">
        <f>IFERROR(VLOOKUP($C11,'Entocentric lens DB'!$B$5:$T$309,MATCH('Entocentric lens DB'!$G$4,'Entocentric lens DB'!$B$4:$T$4,0),0),"")</f>
        <v>M30.5x0.5</v>
      </c>
      <c r="H11" s="35" t="str">
        <f>IFERROR(VLOOKUP($C11,'Entocentric lens DB'!$B$5:$T$309,MATCH('Entocentric lens DB'!$P$4,'Entocentric lens DB'!$B$4:$T$4,0),0),"")</f>
        <v>On Request</v>
      </c>
      <c r="I11" s="42" t="str">
        <f>IFERROR(VLOOKUP($C11,'Entocentric lens DB'!$B$5:$T$309,MATCH('Entocentric lens DB'!$Q$4,'Entocentric lens DB'!$B$4:$T$4,0),0),"")</f>
        <v>EL-16-40-TC-VIS-5D-M30.5</v>
      </c>
      <c r="J11" s="35" t="str">
        <f>IFERROR(VLOOKUP($I11,'Optotune lens DB'!$B$5:$I$23,MATCH('Optotune lens DB'!$I$4,'Optotune lens DB'!$B$4:$I$4,0),0),"")</f>
        <v>500-1000$</v>
      </c>
      <c r="K11" s="3" t="s">
        <v>582</v>
      </c>
      <c r="L11" s="35" t="str">
        <f>IFERROR(VLOOKUP($C11,'Entocentric lens DB'!$B$5:$T$309,MATCH('Entocentric lens DB'!$R$4,'Entocentric lens DB'!$B$4:$T$4,0),0),"")</f>
        <v>NA</v>
      </c>
      <c r="M11" s="41">
        <f>IF(ISBLANK(C11),"",Overview!$H$3)</f>
        <v>1000</v>
      </c>
      <c r="N11" s="32" t="str">
        <f>IF(ISBLANK(C11),"",IF(IFERROR(1000/(1000/$M11+VLOOKUP($I11,'Optotune lens DB'!$B$5:$H$23,MATCH('Optotune lens DB'!$D$4,'Optotune lens DB'!$B$4:$H$4,0),0)),"inf")&lt;0,"inf",IFERROR(1000/(1000/$M11+VLOOKUP($I11,'Optotune lens DB'!$B$5:$H$23,MATCH('Optotune lens DB'!$D$4,'Optotune lens DB'!$B$4:$H$4,0),0)),"inf")))</f>
        <v>inf</v>
      </c>
      <c r="O11" s="32">
        <f>IF(ISBLANK(C11),"",IF(N11="inf",1000/(VLOOKUP($I11,'Optotune lens DB'!$B$5:$H$23,MATCH('Optotune lens DB'!$E$4,'Optotune lens DB'!$B$4:$H$4,0),0)-VLOOKUP($I11,'Optotune lens DB'!$B$5:$H$23,MATCH('Optotune lens DB'!$D$4,'Optotune lens DB'!$B$4:$H$4,0),0)),1000/(1000/$M11+VLOOKUP($I11,'Optotune lens DB'!$B$5:$H$23,MATCH('Optotune lens DB'!$E$4,'Optotune lens DB'!$B$4:$H$4,0),0))))</f>
        <v>200</v>
      </c>
      <c r="P11" s="77" t="s">
        <v>660</v>
      </c>
      <c r="Q11" s="45">
        <f>IFERROR(IF(VLOOKUP($C11,'Entocentric lens DB'!$B$5:$T$309,MATCH('Entocentric lens DB'!$M$4,'Entocentric lens DB'!$B$4:$T$4,0),0)=0,"",VLOOKUP($C11,'Entocentric lens DB'!$B$5:$T$309,MATCH('Entocentric lens DB'!$M$4,'Entocentric lens DB'!$B$4:$T$4,0),0)),"")</f>
        <v>3.5</v>
      </c>
    </row>
    <row r="12" spans="1:19">
      <c r="B12" s="3" t="str">
        <f>IFERROR(VLOOKUP($C12,'Entocentric lens DB'!$B$5:$T$309,MATCH('Entocentric lens DB'!$C$4,'Entocentric lens DB'!$B$4:$T$4,0),0),"")</f>
        <v>Optart</v>
      </c>
      <c r="C12" s="49" t="s">
        <v>428</v>
      </c>
      <c r="D12" s="35">
        <f>IFERROR(VLOOKUP($C12,'Entocentric lens DB'!$B$5:$T$309,MATCH('Entocentric lens DB'!$D$4,'Entocentric lens DB'!$B$4:$T$4,0),0),"")</f>
        <v>16</v>
      </c>
      <c r="E12" s="35" t="str">
        <f>IFERROR(VLOOKUP($C12,'Entocentric lens DB'!$B$5:$T$309,MATCH('Entocentric lens DB'!$E$4,'Entocentric lens DB'!$B$4:$T$4,0),0),"")</f>
        <v>C-mount</v>
      </c>
      <c r="F12" s="35" t="str">
        <f>IFERROR(VLOOKUP($C12,'Entocentric lens DB'!$B$5:$T$309,MATCH('Entocentric lens DB'!$F$4,'Entocentric lens DB'!$B$4:$T$4,0),0),"")</f>
        <v>2/3"</v>
      </c>
      <c r="G12" s="35" t="str">
        <f>IFERROR(VLOOKUP($C12,'Entocentric lens DB'!$B$5:$T$309,MATCH('Entocentric lens DB'!$G$4,'Entocentric lens DB'!$B$4:$T$4,0),0),"")</f>
        <v>M27XP0.5</v>
      </c>
      <c r="H12" s="35" t="str">
        <f>IFERROR(VLOOKUP($C12,'Entocentric lens DB'!$B$5:$T$309,MATCH('Entocentric lens DB'!$P$4,'Entocentric lens DB'!$B$4:$T$4,0),0),"")</f>
        <v>On Request</v>
      </c>
      <c r="I12" s="42" t="str">
        <f>IFERROR(VLOOKUP($C12,'Entocentric lens DB'!$B$5:$T$309,MATCH('Entocentric lens DB'!$Q$4,'Entocentric lens DB'!$B$4:$T$4,0),0),"")</f>
        <v>EL-16-40-TC-VIS-5D-M27</v>
      </c>
      <c r="J12" s="35" t="str">
        <f>IFERROR(VLOOKUP($I12,'Optotune lens DB'!$B$5:$I$23,MATCH('Optotune lens DB'!$I$4,'Optotune lens DB'!$B$4:$I$4,0),0),"")</f>
        <v>500-1000$</v>
      </c>
      <c r="K12" s="3" t="s">
        <v>582</v>
      </c>
      <c r="L12" s="35" t="str">
        <f>IFERROR(VLOOKUP($C12,'Entocentric lens DB'!$B$5:$T$309,MATCH('Entocentric lens DB'!$R$4,'Entocentric lens DB'!$B$4:$T$4,0),0),"")</f>
        <v>NA</v>
      </c>
      <c r="M12" s="41">
        <f>IF(ISBLANK(C12),"",Overview!$H$3)</f>
        <v>1000</v>
      </c>
      <c r="N12" s="32" t="str">
        <f>IF(ISBLANK(C12),"",IF(IFERROR(1000/(1000/$M12+VLOOKUP($I12,'Optotune lens DB'!$B$5:$H$23,MATCH('Optotune lens DB'!$D$4,'Optotune lens DB'!$B$4:$H$4,0),0)),"inf")&lt;0,"inf",IFERROR(1000/(1000/$M12+VLOOKUP($I12,'Optotune lens DB'!$B$5:$H$23,MATCH('Optotune lens DB'!$D$4,'Optotune lens DB'!$B$4:$H$4,0),0)),"inf")))</f>
        <v>inf</v>
      </c>
      <c r="O12" s="32">
        <f>IF(ISBLANK(C12),"",IF(N12="inf",1000/(VLOOKUP($I12,'Optotune lens DB'!$B$5:$H$23,MATCH('Optotune lens DB'!$E$4,'Optotune lens DB'!$B$4:$H$4,0),0)-VLOOKUP($I12,'Optotune lens DB'!$B$5:$H$23,MATCH('Optotune lens DB'!$D$4,'Optotune lens DB'!$B$4:$H$4,0),0)),1000/(1000/$M12+VLOOKUP($I12,'Optotune lens DB'!$B$5:$H$23,MATCH('Optotune lens DB'!$E$4,'Optotune lens DB'!$B$4:$H$4,0),0))))</f>
        <v>200</v>
      </c>
      <c r="P12" s="77" t="s">
        <v>660</v>
      </c>
      <c r="Q12" s="45">
        <f>IFERROR(IF(VLOOKUP($C12,'Entocentric lens DB'!$B$5:$T$309,MATCH('Entocentric lens DB'!$M$4,'Entocentric lens DB'!$B$4:$T$4,0),0)=0,"",VLOOKUP($C12,'Entocentric lens DB'!$B$5:$T$309,MATCH('Entocentric lens DB'!$M$4,'Entocentric lens DB'!$B$4:$T$4,0),0)),"")</f>
        <v>5</v>
      </c>
    </row>
    <row r="13" spans="1:19">
      <c r="B13" s="3" t="str">
        <f>IFERROR(VLOOKUP($C13,'Entocentric lens DB'!$B$5:$T$309,MATCH('Entocentric lens DB'!$C$4,'Entocentric lens DB'!$B$4:$T$4,0),0),"")</f>
        <v>Evetar</v>
      </c>
      <c r="C13" s="3" t="s">
        <v>761</v>
      </c>
      <c r="D13" s="35">
        <f>IFERROR(VLOOKUP($C13,'Entocentric lens DB'!$B$5:$T$309,MATCH('Entocentric lens DB'!$D$4,'Entocentric lens DB'!$B$4:$T$4,0),0),"")</f>
        <v>16</v>
      </c>
      <c r="E13" s="35" t="str">
        <f>IFERROR(VLOOKUP($C13,'Entocentric lens DB'!$B$5:$T$309,MATCH('Entocentric lens DB'!$E$4,'Entocentric lens DB'!$B$4:$T$4,0),0),"")</f>
        <v>S-mount</v>
      </c>
      <c r="F13" s="35" t="str">
        <f>IFERROR(VLOOKUP($C13,'Entocentric lens DB'!$B$5:$T$309,MATCH('Entocentric lens DB'!$F$4,'Entocentric lens DB'!$B$4:$T$4,0),0),"")</f>
        <v>1/2"</v>
      </c>
      <c r="G13" s="35" t="str">
        <f>IFERROR(VLOOKUP($C13,'Entocentric lens DB'!$B$5:$T$309,MATCH('Entocentric lens DB'!$G$4,'Entocentric lens DB'!$B$4:$T$4,0),0),"")</f>
        <v>None</v>
      </c>
      <c r="H13" s="35" t="str">
        <f>IFERROR(VLOOKUP($C13,'Entocentric lens DB'!$B$5:$T$309,MATCH('Entocentric lens DB'!$P$4,'Entocentric lens DB'!$B$4:$T$4,0),0),"")</f>
        <v>100-200$</v>
      </c>
      <c r="I13" s="42" t="str">
        <f>IFERROR(VLOOKUP($C13,'Entocentric lens DB'!$B$5:$T$309,MATCH('Entocentric lens DB'!$Q$4,'Entocentric lens DB'!$B$4:$T$4,0),0),"")</f>
        <v>EL-3-10-VIS-26D-FPC</v>
      </c>
      <c r="J13" s="35" t="str">
        <f>IFERROR(VLOOKUP($I13,'Optotune lens DB'!$B$5:$I$23,MATCH('Optotune lens DB'!$I$4,'Optotune lens DB'!$B$4:$I$4,0),0),"")</f>
        <v>100-200$</v>
      </c>
      <c r="K13" s="3" t="s">
        <v>653</v>
      </c>
      <c r="L13" s="35" t="str">
        <f>IFERROR(VLOOKUP($C13,'Entocentric lens DB'!$B$5:$T$309,MATCH('Entocentric lens DB'!$R$4,'Entocentric lens DB'!$B$4:$T$4,0),0),"")</f>
        <v>NA</v>
      </c>
      <c r="M13" s="41">
        <f>IF(ISBLANK(C13),"",Overview!$H$3)</f>
        <v>1000</v>
      </c>
      <c r="N13" s="32" t="str">
        <f>IF(ISBLANK(C13),"",IF(IFERROR(1000/(1000/$M13+VLOOKUP($I13,'Optotune lens DB'!$B$5:$H$23,MATCH('Optotune lens DB'!$D$4,'Optotune lens DB'!$B$4:$H$4,0),0)),"inf")&lt;0,"inf",IFERROR(1000/(1000/$M13+VLOOKUP($I13,'Optotune lens DB'!$B$5:$H$23,MATCH('Optotune lens DB'!$D$4,'Optotune lens DB'!$B$4:$H$4,0),0)),"inf")))</f>
        <v>inf</v>
      </c>
      <c r="O13" s="32">
        <f>IF(ISBLANK(C13),"",IF(N13="inf",1000/(VLOOKUP($I13,'Optotune lens DB'!$B$5:$H$23,MATCH('Optotune lens DB'!$E$4,'Optotune lens DB'!$B$4:$H$4,0),0)-VLOOKUP($I13,'Optotune lens DB'!$B$5:$H$23,MATCH('Optotune lens DB'!$D$4,'Optotune lens DB'!$B$4:$H$4,0),0)),1000/(1000/$M13+VLOOKUP($I13,'Optotune lens DB'!$B$5:$H$23,MATCH('Optotune lens DB'!$E$4,'Optotune lens DB'!$B$4:$H$4,0),0))))</f>
        <v>38.46153846153846</v>
      </c>
      <c r="P13" s="35" t="s">
        <v>660</v>
      </c>
      <c r="Q13" s="45">
        <f>IFERROR(IF(VLOOKUP($C13,'Entocentric lens DB'!$B$5:$T$309,MATCH('Entocentric lens DB'!$M$4,'Entocentric lens DB'!$B$4:$T$4,0),0)=0,"",VLOOKUP($C13,'Entocentric lens DB'!$B$5:$T$309,MATCH('Entocentric lens DB'!$M$4,'Entocentric lens DB'!$B$4:$T$4,0),0)),"")</f>
        <v>1.55</v>
      </c>
      <c r="S13" s="3" t="s">
        <v>764</v>
      </c>
    </row>
    <row r="14" spans="1:19">
      <c r="B14" s="3" t="str">
        <f>IFERROR(VLOOKUP($C14,'Entocentric lens DB'!$B$5:$T$309,MATCH('Entocentric lens DB'!$C$4,'Entocentric lens DB'!$B$4:$T$4,0),0),"")</f>
        <v/>
      </c>
      <c r="C14" s="49"/>
      <c r="D14" s="35" t="str">
        <f>IFERROR(VLOOKUP($C14,'Entocentric lens DB'!$B$5:$T$309,MATCH('Entocentric lens DB'!$D$4,'Entocentric lens DB'!$B$4:$T$4,0),0),"")</f>
        <v/>
      </c>
      <c r="E14" s="35" t="str">
        <f>IFERROR(VLOOKUP($C14,'Entocentric lens DB'!$B$5:$T$309,MATCH('Entocentric lens DB'!$E$4,'Entocentric lens DB'!$B$4:$T$4,0),0),"")</f>
        <v/>
      </c>
      <c r="F14" s="35" t="str">
        <f>IFERROR(VLOOKUP($C14,'Entocentric lens DB'!$B$5:$T$309,MATCH('Entocentric lens DB'!$F$4,'Entocentric lens DB'!$B$4:$T$4,0),0),"")</f>
        <v/>
      </c>
      <c r="G14" s="35" t="str">
        <f>IFERROR(VLOOKUP($C14,'Entocentric lens DB'!$B$5:$T$309,MATCH('Entocentric lens DB'!$G$4,'Entocentric lens DB'!$B$4:$T$4,0),0),"")</f>
        <v/>
      </c>
      <c r="H14" s="35" t="str">
        <f>IFERROR(VLOOKUP($C14,'Entocentric lens DB'!$B$5:$T$309,MATCH('Entocentric lens DB'!$P$4,'Entocentric lens DB'!$B$4:$T$4,0),0),"")</f>
        <v/>
      </c>
      <c r="I14" s="42" t="str">
        <f>IFERROR(VLOOKUP($C14,'Entocentric lens DB'!$B$5:$T$309,MATCH('Entocentric lens DB'!$Q$4,'Entocentric lens DB'!$B$4:$T$4,0),0),"")</f>
        <v/>
      </c>
      <c r="J14" s="35" t="str">
        <f>IFERROR(VLOOKUP($I14,'Optotune lens DB'!$B$5:$I$23,MATCH('Optotune lens DB'!$I$4,'Optotune lens DB'!$B$4:$I$4,0),0),"")</f>
        <v/>
      </c>
      <c r="L14" s="35" t="str">
        <f>IFERROR(VLOOKUP($C14,'Entocentric lens DB'!$B$5:$T$309,MATCH('Entocentric lens DB'!$R$4,'Entocentric lens DB'!$B$4:$T$4,0),0),"")</f>
        <v/>
      </c>
      <c r="M14" s="41" t="str">
        <f>IF(ISBLANK(C14),"",Overview!$H$3)</f>
        <v/>
      </c>
      <c r="N14" s="32" t="str">
        <f>IF(ISBLANK(C14),"",IF(IFERROR(1000/(1000/$M14+VLOOKUP($I14,'Optotune lens DB'!$B$5:$H$23,MATCH('Optotune lens DB'!$D$4,'Optotune lens DB'!$B$4:$H$4,0),0)),"inf")&lt;0,"inf",IFERROR(1000/(1000/$M14+VLOOKUP($I14,'Optotune lens DB'!$B$5:$H$23,MATCH('Optotune lens DB'!$D$4,'Optotune lens DB'!$B$4:$H$4,0),0)),"inf")))</f>
        <v/>
      </c>
      <c r="O14" s="32" t="str">
        <f>IF(ISBLANK(C14),"",IF(N14="inf",1000/(VLOOKUP($I14,'Optotune lens DB'!$B$5:$H$23,MATCH('Optotune lens DB'!$E$4,'Optotune lens DB'!$B$4:$H$4,0),0)-VLOOKUP($I14,'Optotune lens DB'!$B$5:$H$23,MATCH('Optotune lens DB'!$D$4,'Optotune lens DB'!$B$4:$H$4,0),0)),1000/(1000/$M14+VLOOKUP($I14,'Optotune lens DB'!$B$5:$H$23,MATCH('Optotune lens DB'!$E$4,'Optotune lens DB'!$B$4:$H$4,0),0))))</f>
        <v/>
      </c>
      <c r="P14" s="35"/>
      <c r="Q14" s="45" t="str">
        <f>IFERROR(IF(VLOOKUP($C14,'Entocentric lens DB'!$B$5:$T$309,MATCH('Entocentric lens DB'!$M$4,'Entocentric lens DB'!$B$4:$T$4,0),0)=0,"",VLOOKUP($C14,'Entocentric lens DB'!$B$5:$T$309,MATCH('Entocentric lens DB'!$M$4,'Entocentric lens DB'!$B$4:$T$4,0),0)),"")</f>
        <v/>
      </c>
    </row>
    <row r="15" spans="1:19">
      <c r="B15" s="3" t="str">
        <f>IFERROR(VLOOKUP($C15,'Entocentric lens DB'!$B$5:$T$309,MATCH('Entocentric lens DB'!$C$4,'Entocentric lens DB'!$B$4:$T$4,0),0),"")</f>
        <v/>
      </c>
      <c r="C15" s="49"/>
      <c r="D15" s="35" t="str">
        <f>IFERROR(VLOOKUP($C15,'Entocentric lens DB'!$B$5:$T$309,MATCH('Entocentric lens DB'!$D$4,'Entocentric lens DB'!$B$4:$T$4,0),0),"")</f>
        <v/>
      </c>
      <c r="E15" s="35" t="str">
        <f>IFERROR(VLOOKUP($C15,'Entocentric lens DB'!$B$5:$T$309,MATCH('Entocentric lens DB'!$E$4,'Entocentric lens DB'!$B$4:$T$4,0),0),"")</f>
        <v/>
      </c>
      <c r="F15" s="35" t="str">
        <f>IFERROR(VLOOKUP($C15,'Entocentric lens DB'!$B$5:$T$309,MATCH('Entocentric lens DB'!$F$4,'Entocentric lens DB'!$B$4:$T$4,0),0),"")</f>
        <v/>
      </c>
      <c r="G15" s="35" t="str">
        <f>IFERROR(VLOOKUP($C15,'Entocentric lens DB'!$B$5:$T$309,MATCH('Entocentric lens DB'!$G$4,'Entocentric lens DB'!$B$4:$T$4,0),0),"")</f>
        <v/>
      </c>
      <c r="H15" s="35" t="str">
        <f>IFERROR(VLOOKUP($C15,'Entocentric lens DB'!$B$5:$T$309,MATCH('Entocentric lens DB'!$P$4,'Entocentric lens DB'!$B$4:$T$4,0),0),"")</f>
        <v/>
      </c>
      <c r="I15" s="42" t="str">
        <f>IFERROR(VLOOKUP($C15,'Entocentric lens DB'!$B$5:$T$309,MATCH('Entocentric lens DB'!$Q$4,'Entocentric lens DB'!$B$4:$T$4,0),0),"")</f>
        <v/>
      </c>
      <c r="J15" s="35" t="str">
        <f>IFERROR(VLOOKUP($I15,'Optotune lens DB'!$B$5:$I$23,MATCH('Optotune lens DB'!$I$4,'Optotune lens DB'!$B$4:$I$4,0),0),"")</f>
        <v/>
      </c>
      <c r="L15" s="35" t="str">
        <f>IFERROR(VLOOKUP($C15,'Entocentric lens DB'!$B$5:$T$309,MATCH('Entocentric lens DB'!$R$4,'Entocentric lens DB'!$B$4:$T$4,0),0),"")</f>
        <v/>
      </c>
      <c r="M15" s="41" t="str">
        <f>IF(ISBLANK(C15),"",Overview!$H$3)</f>
        <v/>
      </c>
      <c r="N15" s="32" t="str">
        <f>IF(ISBLANK(C15),"",IF(IFERROR(1000/(1000/$M15+VLOOKUP($I15,'Optotune lens DB'!$B$5:$H$23,MATCH('Optotune lens DB'!$D$4,'Optotune lens DB'!$B$4:$H$4,0),0)),"inf")&lt;0,"inf",IFERROR(1000/(1000/$M15+VLOOKUP($I15,'Optotune lens DB'!$B$5:$H$23,MATCH('Optotune lens DB'!$D$4,'Optotune lens DB'!$B$4:$H$4,0),0)),"inf")))</f>
        <v/>
      </c>
      <c r="O15" s="32" t="str">
        <f>IF(ISBLANK(C15),"",IF(N15="inf",1000/(VLOOKUP($I15,'Optotune lens DB'!$B$5:$H$23,MATCH('Optotune lens DB'!$E$4,'Optotune lens DB'!$B$4:$H$4,0),0)-VLOOKUP($I15,'Optotune lens DB'!$B$5:$H$23,MATCH('Optotune lens DB'!$D$4,'Optotune lens DB'!$B$4:$H$4,0),0)),1000/(1000/$M15+VLOOKUP($I15,'Optotune lens DB'!$B$5:$H$23,MATCH('Optotune lens DB'!$E$4,'Optotune lens DB'!$B$4:$H$4,0),0))))</f>
        <v/>
      </c>
      <c r="P15" s="35"/>
      <c r="Q15" s="45" t="str">
        <f>IFERROR(IF(VLOOKUP($C15,'Entocentric lens DB'!$B$5:$T$309,MATCH('Entocentric lens DB'!$M$4,'Entocentric lens DB'!$B$4:$T$4,0),0)=0,"",VLOOKUP($C15,'Entocentric lens DB'!$B$5:$T$309,MATCH('Entocentric lens DB'!$M$4,'Entocentric lens DB'!$B$4:$T$4,0),0)),"")</f>
        <v/>
      </c>
    </row>
    <row r="16" spans="1:19">
      <c r="B16" s="3" t="str">
        <f>IFERROR(VLOOKUP($C16,'Entocentric lens DB'!$B$5:$T$309,MATCH('Entocentric lens DB'!$C$4,'Entocentric lens DB'!$B$4:$T$4,0),0),"")</f>
        <v/>
      </c>
      <c r="D16" s="35" t="str">
        <f>IFERROR(VLOOKUP($C16,'Entocentric lens DB'!$B$5:$T$309,MATCH('Entocentric lens DB'!$D$4,'Entocentric lens DB'!$B$4:$T$4,0),0),"")</f>
        <v/>
      </c>
      <c r="E16" s="35" t="str">
        <f>IFERROR(VLOOKUP($C16,'Entocentric lens DB'!$B$5:$T$309,MATCH('Entocentric lens DB'!$E$4,'Entocentric lens DB'!$B$4:$T$4,0),0),"")</f>
        <v/>
      </c>
      <c r="F16" s="35" t="str">
        <f>IFERROR(VLOOKUP($C16,'Entocentric lens DB'!$B$5:$T$309,MATCH('Entocentric lens DB'!$F$4,'Entocentric lens DB'!$B$4:$T$4,0),0),"")</f>
        <v/>
      </c>
      <c r="G16" s="35" t="str">
        <f>IFERROR(VLOOKUP($C16,'Entocentric lens DB'!$B$5:$T$309,MATCH('Entocentric lens DB'!$G$4,'Entocentric lens DB'!$B$4:$T$4,0),0),"")</f>
        <v/>
      </c>
      <c r="H16" s="35" t="str">
        <f>IFERROR(VLOOKUP($C16,'Entocentric lens DB'!$B$5:$T$309,MATCH('Entocentric lens DB'!$P$4,'Entocentric lens DB'!$B$4:$T$4,0),0),"")</f>
        <v/>
      </c>
      <c r="I16" s="42" t="str">
        <f>IFERROR(VLOOKUP($C16,'Entocentric lens DB'!$B$5:$T$309,MATCH('Entocentric lens DB'!$Q$4,'Entocentric lens DB'!$B$4:$T$4,0),0),"")</f>
        <v/>
      </c>
      <c r="J16" s="35" t="str">
        <f>IFERROR(VLOOKUP($I16,'Optotune lens DB'!$B$5:$I$23,MATCH('Optotune lens DB'!$I$4,'Optotune lens DB'!$B$4:$I$4,0),0),"")</f>
        <v/>
      </c>
      <c r="L16" s="35" t="str">
        <f>IFERROR(VLOOKUP($C16,'Entocentric lens DB'!$B$5:$T$309,MATCH('Entocentric lens DB'!$R$4,'Entocentric lens DB'!$B$4:$T$4,0),0),"")</f>
        <v/>
      </c>
      <c r="M16" s="41" t="str">
        <f>IF(ISBLANK(C16),"",Overview!$H$3)</f>
        <v/>
      </c>
      <c r="N16" s="32" t="str">
        <f>IF(ISBLANK(C16),"",IF(IFERROR(1000/(1000/$M16+VLOOKUP($I16,'Optotune lens DB'!$B$5:$H$23,MATCH('Optotune lens DB'!$D$4,'Optotune lens DB'!$B$4:$H$4,0),0)),"inf")&lt;0,"inf",IFERROR(1000/(1000/$M16+VLOOKUP($I16,'Optotune lens DB'!$B$5:$H$23,MATCH('Optotune lens DB'!$D$4,'Optotune lens DB'!$B$4:$H$4,0),0)),"inf")))</f>
        <v/>
      </c>
      <c r="O16" s="32" t="str">
        <f>IF(ISBLANK(C16),"",IF(N16="inf",1000/(VLOOKUP($I16,'Optotune lens DB'!$B$5:$H$23,MATCH('Optotune lens DB'!$E$4,'Optotune lens DB'!$B$4:$H$4,0),0)-VLOOKUP($I16,'Optotune lens DB'!$B$5:$H$23,MATCH('Optotune lens DB'!$D$4,'Optotune lens DB'!$B$4:$H$4,0),0)),1000/(1000/$M16+VLOOKUP($I16,'Optotune lens DB'!$B$5:$H$23,MATCH('Optotune lens DB'!$E$4,'Optotune lens DB'!$B$4:$H$4,0),0))))</f>
        <v/>
      </c>
      <c r="P16" s="35"/>
      <c r="Q16" s="45" t="str">
        <f>IFERROR(IF(VLOOKUP($C16,'Entocentric lens DB'!$B$5:$T$309,MATCH('Entocentric lens DB'!$M$4,'Entocentric lens DB'!$B$4:$T$4,0),0)=0,"",VLOOKUP($C16,'Entocentric lens DB'!$B$5:$T$309,MATCH('Entocentric lens DB'!$M$4,'Entocentric lens DB'!$B$4:$T$4,0),0)),"")</f>
        <v/>
      </c>
    </row>
    <row r="17" spans="2:19">
      <c r="B17" s="3" t="str">
        <f>IFERROR(VLOOKUP($C17,'Entocentric lens DB'!$B$5:$T$309,MATCH('Entocentric lens DB'!$C$4,'Entocentric lens DB'!$B$4:$T$4,0),0),"")</f>
        <v/>
      </c>
      <c r="D17" s="35" t="str">
        <f>IFERROR(VLOOKUP($C17,'Entocentric lens DB'!$B$5:$T$309,MATCH('Entocentric lens DB'!$D$4,'Entocentric lens DB'!$B$4:$T$4,0),0),"")</f>
        <v/>
      </c>
      <c r="E17" s="35" t="str">
        <f>IFERROR(VLOOKUP($C17,'Entocentric lens DB'!$B$5:$T$309,MATCH('Entocentric lens DB'!$E$4,'Entocentric lens DB'!$B$4:$T$4,0),0),"")</f>
        <v/>
      </c>
      <c r="F17" s="35" t="str">
        <f>IFERROR(VLOOKUP($C17,'Entocentric lens DB'!$B$5:$T$309,MATCH('Entocentric lens DB'!$F$4,'Entocentric lens DB'!$B$4:$T$4,0),0),"")</f>
        <v/>
      </c>
      <c r="G17" s="35" t="str">
        <f>IFERROR(VLOOKUP($C17,'Entocentric lens DB'!$B$5:$T$309,MATCH('Entocentric lens DB'!$G$4,'Entocentric lens DB'!$B$4:$T$4,0),0),"")</f>
        <v/>
      </c>
      <c r="H17" s="35" t="str">
        <f>IFERROR(VLOOKUP($C17,'Entocentric lens DB'!$B$5:$T$309,MATCH('Entocentric lens DB'!$P$4,'Entocentric lens DB'!$B$4:$T$4,0),0),"")</f>
        <v/>
      </c>
      <c r="I17" s="42" t="str">
        <f>IFERROR(VLOOKUP($C17,'Entocentric lens DB'!$B$5:$T$309,MATCH('Entocentric lens DB'!$Q$4,'Entocentric lens DB'!$B$4:$T$4,0),0),"")</f>
        <v/>
      </c>
      <c r="J17" s="35" t="str">
        <f>IFERROR(VLOOKUP($I17,'Optotune lens DB'!$B$5:$I$23,MATCH('Optotune lens DB'!$I$4,'Optotune lens DB'!$B$4:$I$4,0),0),"")</f>
        <v/>
      </c>
      <c r="L17" s="35" t="str">
        <f>IFERROR(VLOOKUP($C17,'Entocentric lens DB'!$B$5:$T$309,MATCH('Entocentric lens DB'!$R$4,'Entocentric lens DB'!$B$4:$T$4,0),0),"")</f>
        <v/>
      </c>
      <c r="M17" s="41" t="str">
        <f>IF(ISBLANK(C17),"",Overview!$H$3)</f>
        <v/>
      </c>
      <c r="N17" s="32" t="str">
        <f>IF(ISBLANK(C17),"",IF(IFERROR(1000/(1000/$M17+VLOOKUP($I17,'Optotune lens DB'!$B$5:$H$23,MATCH('Optotune lens DB'!$D$4,'Optotune lens DB'!$B$4:$H$4,0),0)),"inf")&lt;0,"inf",IFERROR(1000/(1000/$M17+VLOOKUP($I17,'Optotune lens DB'!$B$5:$H$23,MATCH('Optotune lens DB'!$D$4,'Optotune lens DB'!$B$4:$H$4,0),0)),"inf")))</f>
        <v/>
      </c>
      <c r="O17" s="32" t="str">
        <f>IF(ISBLANK(C17),"",IF(N17="inf",1000/(VLOOKUP($I17,'Optotune lens DB'!$B$5:$H$23,MATCH('Optotune lens DB'!$E$4,'Optotune lens DB'!$B$4:$H$4,0),0)-VLOOKUP($I17,'Optotune lens DB'!$B$5:$H$23,MATCH('Optotune lens DB'!$D$4,'Optotune lens DB'!$B$4:$H$4,0),0)),1000/(1000/$M17+VLOOKUP($I17,'Optotune lens DB'!$B$5:$H$23,MATCH('Optotune lens DB'!$E$4,'Optotune lens DB'!$B$4:$H$4,0),0))))</f>
        <v/>
      </c>
      <c r="P17" s="35"/>
      <c r="Q17" s="45" t="str">
        <f>IFERROR(IF(VLOOKUP($C17,'Entocentric lens DB'!$B$5:$T$309,MATCH('Entocentric lens DB'!$M$4,'Entocentric lens DB'!$B$4:$T$4,0),0)=0,"",VLOOKUP($C17,'Entocentric lens DB'!$B$5:$T$309,MATCH('Entocentric lens DB'!$M$4,'Entocentric lens DB'!$B$4:$T$4,0),0)),"")</f>
        <v/>
      </c>
    </row>
    <row r="18" spans="2:19">
      <c r="B18" s="3" t="str">
        <f>IFERROR(VLOOKUP($C18,'Entocentric lens DB'!$B$5:$T$309,MATCH('Entocentric lens DB'!$C$4,'Entocentric lens DB'!$B$4:$T$4,0),0),"")</f>
        <v/>
      </c>
      <c r="D18" s="35" t="str">
        <f>IFERROR(VLOOKUP($C18,'Entocentric lens DB'!$B$5:$T$309,MATCH('Entocentric lens DB'!$D$4,'Entocentric lens DB'!$B$4:$T$4,0),0),"")</f>
        <v/>
      </c>
      <c r="E18" s="35" t="str">
        <f>IFERROR(VLOOKUP($C18,'Entocentric lens DB'!$B$5:$T$309,MATCH('Entocentric lens DB'!$E$4,'Entocentric lens DB'!$B$4:$T$4,0),0),"")</f>
        <v/>
      </c>
      <c r="F18" s="35" t="str">
        <f>IFERROR(VLOOKUP($C18,'Entocentric lens DB'!$B$5:$T$309,MATCH('Entocentric lens DB'!$F$4,'Entocentric lens DB'!$B$4:$T$4,0),0),"")</f>
        <v/>
      </c>
      <c r="G18" s="35" t="str">
        <f>IFERROR(VLOOKUP($C18,'Entocentric lens DB'!$B$5:$T$309,MATCH('Entocentric lens DB'!$G$4,'Entocentric lens DB'!$B$4:$T$4,0),0),"")</f>
        <v/>
      </c>
      <c r="H18" s="35" t="str">
        <f>IFERROR(VLOOKUP($C18,'Entocentric lens DB'!$B$5:$T$309,MATCH('Entocentric lens DB'!$P$4,'Entocentric lens DB'!$B$4:$T$4,0),0),"")</f>
        <v/>
      </c>
      <c r="I18" s="42" t="str">
        <f>IFERROR(VLOOKUP($C18,'Entocentric lens DB'!$B$5:$T$309,MATCH('Entocentric lens DB'!$Q$4,'Entocentric lens DB'!$B$4:$T$4,0),0),"")</f>
        <v/>
      </c>
      <c r="J18" s="35" t="str">
        <f>IFERROR(VLOOKUP($I18,'Optotune lens DB'!$B$5:$I$23,MATCH('Optotune lens DB'!$I$4,'Optotune lens DB'!$B$4:$I$4,0),0),"")</f>
        <v/>
      </c>
      <c r="L18" s="35" t="str">
        <f>IFERROR(VLOOKUP($C18,'Entocentric lens DB'!$B$5:$T$309,MATCH('Entocentric lens DB'!$R$4,'Entocentric lens DB'!$B$4:$T$4,0),0),"")</f>
        <v/>
      </c>
      <c r="M18" s="41" t="str">
        <f>IF(ISBLANK(C18),"",Overview!$H$3)</f>
        <v/>
      </c>
      <c r="N18" s="32" t="str">
        <f>IF(ISBLANK(C18),"",IF(IFERROR(1000/(1000/$M18+VLOOKUP($I18,'Optotune lens DB'!$B$5:$H$23,MATCH('Optotune lens DB'!$D$4,'Optotune lens DB'!$B$4:$H$4,0),0)),"inf")&lt;0,"inf",IFERROR(1000/(1000/$M18+VLOOKUP($I18,'Optotune lens DB'!$B$5:$H$23,MATCH('Optotune lens DB'!$D$4,'Optotune lens DB'!$B$4:$H$4,0),0)),"inf")))</f>
        <v/>
      </c>
      <c r="O18" s="32" t="str">
        <f>IF(ISBLANK(C18),"",IF(N18="inf",1000/(VLOOKUP($I18,'Optotune lens DB'!$B$5:$H$23,MATCH('Optotune lens DB'!$E$4,'Optotune lens DB'!$B$4:$H$4,0),0)-VLOOKUP($I18,'Optotune lens DB'!$B$5:$H$23,MATCH('Optotune lens DB'!$D$4,'Optotune lens DB'!$B$4:$H$4,0),0)),1000/(1000/$M18+VLOOKUP($I18,'Optotune lens DB'!$B$5:$H$23,MATCH('Optotune lens DB'!$E$4,'Optotune lens DB'!$B$4:$H$4,0),0))))</f>
        <v/>
      </c>
      <c r="P18" s="35"/>
      <c r="Q18" s="45" t="str">
        <f>IFERROR(IF(VLOOKUP($C18,'Entocentric lens DB'!$B$5:$T$309,MATCH('Entocentric lens DB'!$M$4,'Entocentric lens DB'!$B$4:$T$4,0),0)=0,"",VLOOKUP($C18,'Entocentric lens DB'!$B$5:$T$309,MATCH('Entocentric lens DB'!$M$4,'Entocentric lens DB'!$B$4:$T$4,0),0)),"")</f>
        <v/>
      </c>
    </row>
    <row r="19" spans="2:19">
      <c r="B19" s="3" t="str">
        <f>IFERROR(VLOOKUP($C19,'Entocentric lens DB'!$B$5:$T$309,MATCH('Entocentric lens DB'!$C$4,'Entocentric lens DB'!$B$4:$T$4,0),0),"")</f>
        <v/>
      </c>
      <c r="D19" s="35" t="str">
        <f>IFERROR(VLOOKUP($C19,'Entocentric lens DB'!$B$5:$T$309,MATCH('Entocentric lens DB'!$D$4,'Entocentric lens DB'!$B$4:$T$4,0),0),"")</f>
        <v/>
      </c>
      <c r="E19" s="35" t="str">
        <f>IFERROR(VLOOKUP($C19,'Entocentric lens DB'!$B$5:$T$309,MATCH('Entocentric lens DB'!$E$4,'Entocentric lens DB'!$B$4:$T$4,0),0),"")</f>
        <v/>
      </c>
      <c r="F19" s="35" t="str">
        <f>IFERROR(VLOOKUP($C19,'Entocentric lens DB'!$B$5:$T$309,MATCH('Entocentric lens DB'!$F$4,'Entocentric lens DB'!$B$4:$T$4,0),0),"")</f>
        <v/>
      </c>
      <c r="G19" s="35" t="str">
        <f>IFERROR(VLOOKUP($C19,'Entocentric lens DB'!$B$5:$T$309,MATCH('Entocentric lens DB'!$G$4,'Entocentric lens DB'!$B$4:$T$4,0),0),"")</f>
        <v/>
      </c>
      <c r="H19" s="35" t="str">
        <f>IFERROR(VLOOKUP($C19,'Entocentric lens DB'!$B$5:$T$309,MATCH('Entocentric lens DB'!$P$4,'Entocentric lens DB'!$B$4:$T$4,0),0),"")</f>
        <v/>
      </c>
      <c r="I19" s="42" t="str">
        <f>IFERROR(VLOOKUP($C19,'Entocentric lens DB'!$B$5:$T$309,MATCH('Entocentric lens DB'!$Q$4,'Entocentric lens DB'!$B$4:$T$4,0),0),"")</f>
        <v/>
      </c>
      <c r="J19" s="35" t="str">
        <f>IFERROR(VLOOKUP($I19,'Optotune lens DB'!$B$5:$I$23,MATCH('Optotune lens DB'!$I$4,'Optotune lens DB'!$B$4:$I$4,0),0),"")</f>
        <v/>
      </c>
      <c r="L19" s="35" t="str">
        <f>IFERROR(VLOOKUP($C19,'Entocentric lens DB'!$B$5:$T$309,MATCH('Entocentric lens DB'!$R$4,'Entocentric lens DB'!$B$4:$T$4,0),0),"")</f>
        <v/>
      </c>
      <c r="M19" s="41" t="str">
        <f>IF(ISBLANK(C19),"",Overview!$H$3)</f>
        <v/>
      </c>
      <c r="N19" s="32" t="str">
        <f>IF(ISBLANK(C19),"",IF(IFERROR(1000/(1000/$M19+VLOOKUP($I19,'Optotune lens DB'!$B$5:$H$23,MATCH('Optotune lens DB'!$D$4,'Optotune lens DB'!$B$4:$H$4,0),0)),"inf")&lt;0,"inf",IFERROR(1000/(1000/$M19+VLOOKUP($I19,'Optotune lens DB'!$B$5:$H$23,MATCH('Optotune lens DB'!$D$4,'Optotune lens DB'!$B$4:$H$4,0),0)),"inf")))</f>
        <v/>
      </c>
      <c r="O19" s="32" t="str">
        <f>IF(ISBLANK(C19),"",IF(N19="inf",1000/(VLOOKUP($I19,'Optotune lens DB'!$B$5:$H$23,MATCH('Optotune lens DB'!$E$4,'Optotune lens DB'!$B$4:$H$4,0),0)-VLOOKUP($I19,'Optotune lens DB'!$B$5:$H$23,MATCH('Optotune lens DB'!$D$4,'Optotune lens DB'!$B$4:$H$4,0),0)),1000/(1000/$M19+VLOOKUP($I19,'Optotune lens DB'!$B$5:$H$23,MATCH('Optotune lens DB'!$E$4,'Optotune lens DB'!$B$4:$H$4,0),0))))</f>
        <v/>
      </c>
      <c r="P19" s="35"/>
      <c r="Q19" s="45" t="str">
        <f>IFERROR(IF(VLOOKUP($C19,'Entocentric lens DB'!$B$5:$T$309,MATCH('Entocentric lens DB'!$M$4,'Entocentric lens DB'!$B$4:$T$4,0),0)=0,"",VLOOKUP($C19,'Entocentric lens DB'!$B$5:$T$309,MATCH('Entocentric lens DB'!$M$4,'Entocentric lens DB'!$B$4:$T$4,0),0)),"")</f>
        <v/>
      </c>
    </row>
    <row r="20" spans="2:19">
      <c r="B20" s="31" t="s">
        <v>87</v>
      </c>
      <c r="C20" s="30" t="s">
        <v>131</v>
      </c>
      <c r="D20" s="30"/>
      <c r="E20" s="30" t="s">
        <v>131</v>
      </c>
      <c r="F20" s="30" t="s">
        <v>131</v>
      </c>
      <c r="G20" s="30" t="s">
        <v>131</v>
      </c>
      <c r="H20" s="30" t="s">
        <v>131</v>
      </c>
      <c r="I20" s="30" t="s">
        <v>131</v>
      </c>
      <c r="J20" s="30" t="s">
        <v>131</v>
      </c>
      <c r="K20" s="30" t="s">
        <v>131</v>
      </c>
      <c r="L20" s="30" t="s">
        <v>131</v>
      </c>
      <c r="M20" s="30" t="s">
        <v>131</v>
      </c>
      <c r="N20" s="30" t="s">
        <v>131</v>
      </c>
      <c r="O20" s="30" t="s">
        <v>131</v>
      </c>
      <c r="P20" s="43" t="s">
        <v>131</v>
      </c>
      <c r="Q20" s="44" t="s">
        <v>131</v>
      </c>
      <c r="R20" s="30" t="s">
        <v>131</v>
      </c>
      <c r="S20" s="30" t="s">
        <v>131</v>
      </c>
    </row>
  </sheetData>
  <phoneticPr fontId="20" type="noConversion"/>
  <dataValidations disablePrompts="1" count="4">
    <dataValidation type="list" allowBlank="1" showInputMessage="1" showErrorMessage="1" sqref="E5:E19" xr:uid="{00000000-0002-0000-0800-000000000000}">
      <formula1>Mounts</formula1>
    </dataValidation>
    <dataValidation type="list" allowBlank="1" showInputMessage="1" showErrorMessage="1" sqref="F5:F19" xr:uid="{00000000-0002-0000-0800-000001000000}">
      <formula1>Formats</formula1>
    </dataValidation>
    <dataValidation type="list" allowBlank="1" showInputMessage="1" showErrorMessage="1" sqref="G5:G19" xr:uid="{00000000-0002-0000-0800-000002000000}">
      <formula1>Filter</formula1>
    </dataValidation>
    <dataValidation type="list" allowBlank="1" showInputMessage="1" showErrorMessage="1" sqref="H5:H19 J5:J19" xr:uid="{00000000-0002-0000-0800-000003000000}">
      <formula1>Prices</formula1>
    </dataValidation>
  </dataValidations>
  <hyperlinks>
    <hyperlink ref="B2" location="Overview!A1" display="Back to overview" xr:uid="{00000000-0004-0000-0800-000000000000}"/>
  </hyperlinks>
  <pageMargins left="0.3" right="0.3" top="0.5" bottom="0.5" header="0.1" footer="0.1"/>
  <pageSetup paperSize="9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41</vt:i4>
      </vt:variant>
      <vt:variant>
        <vt:lpstr>Named Ranges</vt:lpstr>
      </vt:variant>
      <vt:variant>
        <vt:i4>4</vt:i4>
      </vt:variant>
    </vt:vector>
  </HeadingPairs>
  <TitlesOfParts>
    <vt:vector size="45" baseType="lpstr">
      <vt:lpstr>Overview</vt:lpstr>
      <vt:lpstr>Overview (Tele)</vt:lpstr>
      <vt:lpstr>0.25" &amp; 6mm </vt:lpstr>
      <vt:lpstr>0.25" &amp; 8mm  </vt:lpstr>
      <vt:lpstr>0.25" &amp; 12mm </vt:lpstr>
      <vt:lpstr>0.33" &amp; 6mm</vt:lpstr>
      <vt:lpstr>0.33" &amp; 8mm </vt:lpstr>
      <vt:lpstr>0.33" &amp; 12mm</vt:lpstr>
      <vt:lpstr>0.33" &amp; 16mm</vt:lpstr>
      <vt:lpstr>0.33" &amp; 25mm</vt:lpstr>
      <vt:lpstr>0.33" &amp; 35mm</vt:lpstr>
      <vt:lpstr>0.33" &amp; 50mm</vt:lpstr>
      <vt:lpstr>0.33" &amp; 75mm</vt:lpstr>
      <vt:lpstr>0.33" &amp; 100mm</vt:lpstr>
      <vt:lpstr>0.5" &amp; 6mm</vt:lpstr>
      <vt:lpstr>0.5" &amp; 8mm</vt:lpstr>
      <vt:lpstr>0.5" &amp; 12mm</vt:lpstr>
      <vt:lpstr>0.5" &amp; 16mm</vt:lpstr>
      <vt:lpstr>0.5" &amp; 25mm </vt:lpstr>
      <vt:lpstr>0.5" &amp; 35mm</vt:lpstr>
      <vt:lpstr>0.5" &amp; 50mm</vt:lpstr>
      <vt:lpstr>0.5" &amp; 75mm</vt:lpstr>
      <vt:lpstr>0.67" &amp; 16mm</vt:lpstr>
      <vt:lpstr>0.67" &amp; 25mm</vt:lpstr>
      <vt:lpstr>0.67" &amp; 35mm</vt:lpstr>
      <vt:lpstr>0.67" &amp; 50mm</vt:lpstr>
      <vt:lpstr>0.67" &amp; 75mm</vt:lpstr>
      <vt:lpstr>1" &amp; 12mm</vt:lpstr>
      <vt:lpstr>1" &amp; 25mm</vt:lpstr>
      <vt:lpstr>1" &amp; 35mm</vt:lpstr>
      <vt:lpstr>1" &amp; 50mm</vt:lpstr>
      <vt:lpstr>1" &amp; 75mm</vt:lpstr>
      <vt:lpstr>30mm &amp; 25mm</vt:lpstr>
      <vt:lpstr>30mm &amp; 35mm</vt:lpstr>
      <vt:lpstr>30mm &amp; 50mm</vt:lpstr>
      <vt:lpstr>30mm &amp; 75mm</vt:lpstr>
      <vt:lpstr>Optotune lens DB</vt:lpstr>
      <vt:lpstr>Entocentric lens DB</vt:lpstr>
      <vt:lpstr>Telecentric lens DB</vt:lpstr>
      <vt:lpstr>Old</vt:lpstr>
      <vt:lpstr>Lists</vt:lpstr>
      <vt:lpstr>Filter</vt:lpstr>
      <vt:lpstr>Formats</vt:lpstr>
      <vt:lpstr>Mounts</vt:lpstr>
      <vt:lpstr>Prices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2020-03-07T14:32:47Z</dcterms:modified>
</cp:coreProperties>
</file>